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ayh2kor\Desktop\"/>
    </mc:Choice>
  </mc:AlternateContent>
  <xr:revisionPtr revIDLastSave="0" documentId="8_{71CBD857-7E56-4B8D-8D97-1E2A3AED2E5C}" xr6:coauthVersionLast="47" xr6:coauthVersionMax="47" xr10:uidLastSave="{00000000-0000-0000-0000-000000000000}"/>
  <bookViews>
    <workbookView xWindow="-110" yWindow="-110" windowWidth="19420" windowHeight="10420" xr2:uid="{00000000-000D-0000-FFFF-FFFF00000000}"/>
  </bookViews>
  <sheets>
    <sheet name="Bosch BPC" sheetId="3" r:id="rId1"/>
    <sheet name="Scenario 1 SOP year 1" sheetId="1" state="hidden" r:id="rId2"/>
  </sheets>
  <definedNames>
    <definedName name="_xlnm.Print_Area" localSheetId="0">'Bosch BPC'!$B$2:$P$120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63" i="3" l="1"/>
  <c r="O64" i="3"/>
  <c r="O65" i="3"/>
  <c r="O66" i="3"/>
  <c r="O67" i="3"/>
  <c r="O68" i="3"/>
  <c r="O69" i="3"/>
  <c r="O70" i="3"/>
  <c r="O71" i="3"/>
  <c r="O72" i="3"/>
  <c r="O73" i="3"/>
  <c r="O74" i="3"/>
  <c r="O75" i="3"/>
  <c r="O76" i="3"/>
  <c r="O77" i="3"/>
  <c r="O78" i="3"/>
  <c r="G81" i="3"/>
  <c r="C46" i="3"/>
  <c r="G52" i="3"/>
  <c r="G54" i="3" s="1"/>
  <c r="G100" i="3" s="1"/>
  <c r="H52" i="3" l="1"/>
  <c r="C103" i="3"/>
  <c r="C101" i="3"/>
  <c r="C100" i="3"/>
  <c r="N81" i="3"/>
  <c r="N101" i="3" s="1"/>
  <c r="M81" i="3"/>
  <c r="M101" i="3" s="1"/>
  <c r="L81" i="3"/>
  <c r="L101" i="3" s="1"/>
  <c r="K81" i="3"/>
  <c r="K101" i="3" s="1"/>
  <c r="J81" i="3"/>
  <c r="J101" i="3" s="1"/>
  <c r="I81" i="3"/>
  <c r="I101" i="3" s="1"/>
  <c r="H81" i="3"/>
  <c r="H101" i="3" s="1"/>
  <c r="G101" i="3"/>
  <c r="C81" i="3"/>
  <c r="O80" i="3"/>
  <c r="O79" i="3"/>
  <c r="O62" i="3"/>
  <c r="O61" i="3"/>
  <c r="C60" i="3"/>
  <c r="N52" i="3"/>
  <c r="N54" i="3" s="1"/>
  <c r="M52" i="3"/>
  <c r="M54" i="3" s="1"/>
  <c r="L52" i="3"/>
  <c r="L54" i="3" s="1"/>
  <c r="K52" i="3"/>
  <c r="K54" i="3" s="1"/>
  <c r="J52" i="3"/>
  <c r="J54" i="3" s="1"/>
  <c r="I52" i="3"/>
  <c r="I54" i="3" s="1"/>
  <c r="C49" i="3"/>
  <c r="O33" i="3"/>
  <c r="G32" i="3"/>
  <c r="G60" i="3" s="1"/>
  <c r="G24" i="3"/>
  <c r="H54" i="3" l="1"/>
  <c r="H100" i="3" s="1"/>
  <c r="H103" i="3" s="1"/>
  <c r="G50" i="3"/>
  <c r="H32" i="3"/>
  <c r="H60" i="3" s="1"/>
  <c r="G99" i="3"/>
  <c r="O81" i="3"/>
  <c r="O101" i="3"/>
  <c r="H50" i="3" l="1"/>
  <c r="H99" i="3"/>
  <c r="I32" i="3"/>
  <c r="J32" i="3" s="1"/>
  <c r="I50" i="3" l="1"/>
  <c r="I60" i="3"/>
  <c r="I99" i="3"/>
  <c r="K32" i="3"/>
  <c r="J99" i="3"/>
  <c r="J60" i="3"/>
  <c r="J50" i="3"/>
  <c r="K99" i="3" l="1"/>
  <c r="K60" i="3"/>
  <c r="K50" i="3"/>
  <c r="L32" i="3"/>
  <c r="L99" i="3" l="1"/>
  <c r="L60" i="3"/>
  <c r="L50" i="3"/>
  <c r="M32" i="3"/>
  <c r="M50" i="3" l="1"/>
  <c r="M60" i="3"/>
  <c r="N32" i="3"/>
  <c r="M99" i="3"/>
  <c r="N60" i="3" l="1"/>
  <c r="N99" i="3"/>
  <c r="N50" i="3"/>
  <c r="N83" i="1" l="1"/>
  <c r="B46" i="1" l="1"/>
  <c r="B48" i="1"/>
  <c r="G48" i="1"/>
  <c r="H48" i="1" s="1"/>
  <c r="B49" i="1"/>
  <c r="F49" i="1"/>
  <c r="F81" i="1" s="1"/>
  <c r="I48" i="1" l="1"/>
  <c r="I49" i="1" s="1"/>
  <c r="I81" i="1" s="1"/>
  <c r="J48" i="1"/>
  <c r="J49" i="1" s="1"/>
  <c r="J81" i="1" s="1"/>
  <c r="G49" i="1"/>
  <c r="K48" i="1"/>
  <c r="H49" i="1"/>
  <c r="J50" i="1" l="1"/>
  <c r="G50" i="1"/>
  <c r="G81" i="1"/>
  <c r="I50" i="1"/>
  <c r="H81" i="1"/>
  <c r="H50" i="1"/>
  <c r="L48" i="1"/>
  <c r="K49" i="1"/>
  <c r="K50" i="1" l="1"/>
  <c r="K81" i="1"/>
  <c r="M48" i="1"/>
  <c r="M49" i="1" s="1"/>
  <c r="L49" i="1"/>
  <c r="L81" i="1" l="1"/>
  <c r="L50" i="1"/>
  <c r="M50" i="1"/>
  <c r="M81" i="1"/>
  <c r="N59" i="1"/>
  <c r="N60" i="1"/>
  <c r="N61" i="1"/>
  <c r="N62" i="1"/>
  <c r="N63" i="1"/>
  <c r="N64" i="1"/>
  <c r="F30" i="1" l="1"/>
  <c r="F47" i="1" s="1"/>
  <c r="B43" i="1"/>
  <c r="B75" i="1" l="1"/>
  <c r="F22" i="1" l="1"/>
  <c r="B85" i="1" l="1"/>
  <c r="B81" i="1"/>
  <c r="B82" i="1" l="1"/>
  <c r="M66" i="1"/>
  <c r="M82" i="1" s="1"/>
  <c r="L66" i="1"/>
  <c r="L82" i="1" s="1"/>
  <c r="K66" i="1"/>
  <c r="K82" i="1" s="1"/>
  <c r="J66" i="1"/>
  <c r="J82" i="1" s="1"/>
  <c r="I66" i="1"/>
  <c r="I82" i="1" s="1"/>
  <c r="H66" i="1"/>
  <c r="H82" i="1" s="1"/>
  <c r="G66" i="1"/>
  <c r="G82" i="1" s="1"/>
  <c r="F66" i="1"/>
  <c r="F82" i="1" s="1"/>
  <c r="B66" i="1"/>
  <c r="N65" i="1"/>
  <c r="N58" i="1"/>
  <c r="N57" i="1"/>
  <c r="N56" i="1"/>
  <c r="B55" i="1"/>
  <c r="N31" i="1"/>
  <c r="F80" i="1" l="1"/>
  <c r="F55" i="1"/>
  <c r="F85" i="1"/>
  <c r="N66" i="1"/>
  <c r="N82" i="1"/>
  <c r="G30" i="1"/>
  <c r="G47" i="1" s="1"/>
  <c r="G80" i="1" l="1"/>
  <c r="H30" i="1"/>
  <c r="H47" i="1" s="1"/>
  <c r="G85" i="1"/>
  <c r="G55" i="1"/>
  <c r="H80" i="1" l="1"/>
  <c r="I30" i="1"/>
  <c r="I47" i="1" s="1"/>
  <c r="H55" i="1"/>
  <c r="H85" i="1"/>
  <c r="I80" i="1" l="1"/>
  <c r="I85" i="1"/>
  <c r="J30" i="1"/>
  <c r="J47" i="1" s="1"/>
  <c r="I55" i="1"/>
  <c r="J80" i="1" l="1"/>
  <c r="K30" i="1"/>
  <c r="K47" i="1" s="1"/>
  <c r="J85" i="1"/>
  <c r="J55" i="1"/>
  <c r="L30" i="1" l="1"/>
  <c r="K80" i="1"/>
  <c r="K85" i="1"/>
  <c r="K55" i="1"/>
  <c r="L85" i="1"/>
  <c r="L80" i="1" l="1"/>
  <c r="L47" i="1"/>
  <c r="L55" i="1"/>
  <c r="M30" i="1"/>
  <c r="M47" i="1" s="1"/>
  <c r="M55" i="1" l="1"/>
  <c r="M80" i="1"/>
  <c r="N81" i="1"/>
  <c r="N85" i="1" s="1"/>
  <c r="M85" i="1"/>
  <c r="G103" i="3" l="1"/>
  <c r="H55" i="3"/>
  <c r="I100" i="3"/>
  <c r="N100" i="3"/>
  <c r="N103" i="3" s="1"/>
  <c r="N55" i="3"/>
  <c r="M55" i="3"/>
  <c r="M100" i="3"/>
  <c r="M103" i="3" s="1"/>
  <c r="L100" i="3"/>
  <c r="L103" i="3" s="1"/>
  <c r="L55" i="3"/>
  <c r="K100" i="3"/>
  <c r="K103" i="3" s="1"/>
  <c r="K55" i="3"/>
  <c r="J100" i="3"/>
  <c r="J103" i="3" s="1"/>
  <c r="J55" i="3"/>
  <c r="I55" i="3"/>
  <c r="O100" i="3" l="1"/>
  <c r="O103" i="3" s="1"/>
  <c r="I10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Kaufmann Svenja (M/PDW81.1)</author>
    <author>Vaupel Sarah Alexa (CP/ABW81.2)</author>
  </authors>
  <commentList>
    <comment ref="K2" authorId="0" shapeId="0" xr:uid="{00000000-0006-0000-0100-000001000000}">
      <text>
        <r>
          <rPr>
            <b/>
            <sz val="9"/>
            <color indexed="81"/>
            <rFont val="Segoe UI"/>
            <family val="2"/>
          </rPr>
          <t>Kaufmann Svenja (M/PDW81):</t>
        </r>
        <r>
          <rPr>
            <sz val="9"/>
            <color indexed="81"/>
            <rFont val="Segoe UI"/>
            <family val="2"/>
          </rPr>
          <t xml:space="preserve">
grün = neu mit aufgenommen abweichend zu PU2 Template 
rot = Anpassungen müssen vorgenommen werden</t>
        </r>
      </text>
    </comment>
    <comment ref="Q6" authorId="0" shapeId="0" xr:uid="{00000000-0006-0000-0100-000002000000}">
      <text>
        <r>
          <rPr>
            <b/>
            <sz val="9"/>
            <color indexed="81"/>
            <rFont val="Segoe UI"/>
            <family val="2"/>
          </rPr>
          <t>Kaufmann Svenja (M/PDW81.1):</t>
        </r>
        <r>
          <rPr>
            <sz val="9"/>
            <color indexed="81"/>
            <rFont val="Segoe UI"/>
            <family val="2"/>
          </rPr>
          <t xml:space="preserve">
Regeln für Blattschutz definieren</t>
        </r>
      </text>
    </comment>
    <comment ref="B48" authorId="1" shapeId="0" xr:uid="{00000000-0006-0000-0100-000003000000}">
      <text>
        <r>
          <rPr>
            <b/>
            <sz val="9"/>
            <color indexed="81"/>
            <rFont val="Segoe UI"/>
            <charset val="1"/>
          </rPr>
          <t>Vaupel Sarah Alexa (CP/ABW81.2):</t>
        </r>
        <r>
          <rPr>
            <sz val="9"/>
            <color indexed="81"/>
            <rFont val="Segoe UI"/>
            <charset val="1"/>
          </rPr>
          <t xml:space="preserve">
Raw oder finished net weight?</t>
        </r>
      </text>
    </comment>
    <comment ref="L98" authorId="1" shapeId="0" xr:uid="{00000000-0006-0000-0100-000004000000}">
      <text>
        <r>
          <rPr>
            <b/>
            <sz val="9"/>
            <color indexed="81"/>
            <rFont val="Segoe UI"/>
            <family val="2"/>
          </rPr>
          <t>Vaupel Sarah Alexa (CP/ABW81.2):</t>
        </r>
        <r>
          <rPr>
            <sz val="9"/>
            <color indexed="81"/>
            <rFont val="Segoe UI"/>
            <family val="2"/>
          </rPr>
          <t xml:space="preserve">
Kann digital unterzeichnet werden? 
Felizie Weinmann (SCP)</t>
        </r>
      </text>
    </comment>
  </commentList>
</comments>
</file>

<file path=xl/sharedStrings.xml><?xml version="1.0" encoding="utf-8"?>
<sst xmlns="http://schemas.openxmlformats.org/spreadsheetml/2006/main" count="194" uniqueCount="142">
  <si>
    <t>V02.0</t>
  </si>
  <si>
    <t>Supplier Name</t>
  </si>
  <si>
    <t>RFQC-Number(s)</t>
  </si>
  <si>
    <t>Supplier Offer Number</t>
  </si>
  <si>
    <t>Please fill this template with RFQC and offer details and confirm with your signature.</t>
  </si>
  <si>
    <t>Premisses for project calculation</t>
  </si>
  <si>
    <t>Payment terms for Tooling</t>
  </si>
  <si>
    <t>100% after PPAP release</t>
  </si>
  <si>
    <t>Start of Bosch Price Contract</t>
  </si>
  <si>
    <t>EUR</t>
  </si>
  <si>
    <t>Preliminary quantity forecast according to RFQC</t>
  </si>
  <si>
    <t>RB Plant</t>
  </si>
  <si>
    <t>Total</t>
  </si>
  <si>
    <t>e.g. 4711.000.000 - Gear Cover</t>
  </si>
  <si>
    <t>e.g. 0580 (BueP)</t>
  </si>
  <si>
    <t>Part prices incl. Raw- &amp; Pre-Material</t>
  </si>
  <si>
    <t>Tooling costs</t>
  </si>
  <si>
    <t>Lifetime (parts)</t>
  </si>
  <si>
    <t>Estimated Total project value</t>
  </si>
  <si>
    <t xml:space="preserve">The estimated project volume serves as information only. It may vary according to the variation of the demand for the actual quantities.  </t>
  </si>
  <si>
    <t>Year</t>
  </si>
  <si>
    <t xml:space="preserve">Supplier Signature: </t>
  </si>
  <si>
    <t>Supplier name</t>
  </si>
  <si>
    <t xml:space="preserve">Company
stamp </t>
  </si>
  <si>
    <t>Date</t>
  </si>
  <si>
    <t>Signatory</t>
  </si>
  <si>
    <t>Signature</t>
  </si>
  <si>
    <t xml:space="preserve">Bosch Signature: </t>
  </si>
  <si>
    <t>Bosch Quoting Sheet (BQS)</t>
  </si>
  <si>
    <t>Delivery Concept</t>
  </si>
  <si>
    <t>Consignment</t>
  </si>
  <si>
    <t>Packaging</t>
  </si>
  <si>
    <t>Supplier Plant of Dispatch</t>
  </si>
  <si>
    <t>Currency</t>
  </si>
  <si>
    <t>Price Unit</t>
  </si>
  <si>
    <t>Material loss</t>
  </si>
  <si>
    <t>Alloy</t>
  </si>
  <si>
    <t>Annual price reduction</t>
  </si>
  <si>
    <t>Linking Business Option</t>
  </si>
  <si>
    <t>Part numbers and description</t>
  </si>
  <si>
    <t>Net Weight per part [in g]</t>
  </si>
  <si>
    <t>Supplier Contact Data</t>
  </si>
  <si>
    <t>All prices are without VAT.</t>
  </si>
  <si>
    <t>Duration of Bosch Price Contract (in years)</t>
  </si>
  <si>
    <t>x</t>
  </si>
  <si>
    <t>Cavity</t>
  </si>
  <si>
    <r>
      <t xml:space="preserve">This Preliminary quantity forecast is not binding. Depending on the market development, considerable deviations from these quantities are possible both up and down. When respective call-offs are effected by Bosch, the supplier is, however, obliged to supply to Bosch at least the aforementioned quantities plus the capacity reserve of </t>
    </r>
    <r>
      <rPr>
        <sz val="12"/>
        <color theme="9"/>
        <rFont val="Bosch Office Sans"/>
      </rPr>
      <t>20%</t>
    </r>
    <r>
      <rPr>
        <sz val="12"/>
        <rFont val="Bosch Office Sans"/>
      </rPr>
      <t xml:space="preserve"> per year of contract. 
If the cumulated quantity of delivered parts at the end of the contract lifetime is more than 15% below the forecasted quantities at awarding date,</t>
    </r>
    <r>
      <rPr>
        <sz val="12"/>
        <rFont val="Bosch Office Sans"/>
      </rPr>
      <t xml:space="preserve"> the contract duration will be prolonged until at least 85% of the potential quantity has been delivered.</t>
    </r>
    <r>
      <rPr>
        <sz val="12"/>
        <color rgb="FFFF0000"/>
        <rFont val="Bosch Office Sans"/>
      </rPr>
      <t xml:space="preserve"> </t>
    </r>
    <r>
      <rPr>
        <sz val="12"/>
        <rFont val="Bosch Office Sans"/>
      </rPr>
      <t xml:space="preserve">For the contract extension the supplier delivers the parts with the prices agreed for the last year.
</t>
    </r>
    <r>
      <rPr>
        <sz val="12"/>
        <color rgb="FF92D050"/>
        <rFont val="Bosch Office Sans"/>
      </rPr>
      <t>If further capacity is requested for the Product by BOSCH during the term of the Contract, the prices shall be re-negotiated. In this connection the prices agreed hitherto shall be deemed to constitute the upper price limit.</t>
    </r>
    <r>
      <rPr>
        <sz val="12"/>
        <color rgb="FFFF0000"/>
        <rFont val="Bosch Office Sans"/>
      </rPr>
      <t xml:space="preserve">
</t>
    </r>
  </si>
  <si>
    <t>Multipe use KLT</t>
  </si>
  <si>
    <t>Lead time tooling in weeks</t>
  </si>
  <si>
    <t>FOT parts in weeks</t>
  </si>
  <si>
    <t>All blue cells to be filled by CoQ responsible</t>
  </si>
  <si>
    <t>All yellow cells to be filled by Supplier</t>
  </si>
  <si>
    <t>Will be signed by RB only in case of Awarding</t>
  </si>
  <si>
    <t>Material Price Basis</t>
  </si>
  <si>
    <t>Year of Payment</t>
  </si>
  <si>
    <t xml:space="preserve">Add-on savings </t>
  </si>
  <si>
    <t>Awarding Year</t>
  </si>
  <si>
    <t>If others, please insert the alloy name:</t>
  </si>
  <si>
    <t>Part Price of purchased parts in EUR/100 
(included in raw part price)</t>
  </si>
  <si>
    <t>SOP Year according to RFQC</t>
  </si>
  <si>
    <r>
      <t xml:space="preserve">After filling out all blue cells please delete column Q to U.
</t>
    </r>
    <r>
      <rPr>
        <sz val="12"/>
        <color rgb="FFFF0000"/>
        <rFont val="Arial"/>
        <family val="2"/>
      </rPr>
      <t>Blattschutz-Password: 12345</t>
    </r>
  </si>
  <si>
    <r>
      <t xml:space="preserve">All of the companies within the Bosch Group (all companies in which BOSCH has the industrial leadership whether it be directly or indirectly) ("Bosch") are entitled to purchase the Parts listed below from the supplier or any group company of the supplier (company directly or indirectly controlled by the supplier) according to the terms of this </t>
    </r>
    <r>
      <rPr>
        <sz val="12"/>
        <color theme="9"/>
        <rFont val="Bosch Office Sans"/>
      </rPr>
      <t>Bosch Quoting Sheet (BQS)</t>
    </r>
    <r>
      <rPr>
        <sz val="12"/>
        <rFont val="Bosch Office Sans"/>
        <family val="2"/>
      </rPr>
      <t xml:space="preserve">. 
</t>
    </r>
    <r>
      <rPr>
        <sz val="12"/>
        <color theme="9"/>
        <rFont val="Bosch Office Sans"/>
      </rPr>
      <t>In case of doubts with earlier or in parallel handed-in supplier documents, The terms and conditions of this template shall exclusively govern the aforenamed project and form its contractual basis apply. Content of this quoting sheet including all relevant frame conditions is therefore considered as the final binding offer.</t>
    </r>
    <r>
      <rPr>
        <sz val="12"/>
        <rFont val="Bosch Office Sans"/>
        <family val="2"/>
      </rPr>
      <t xml:space="preserve">
</t>
    </r>
    <r>
      <rPr>
        <sz val="12"/>
        <color theme="9"/>
        <rFont val="Bosch Office Sans"/>
      </rPr>
      <t xml:space="preserve">For further clarification the documents attached in the RFQC, including but not limited to project specific agreements like such as technical specification, milestone planning etc., are as well also  become essential parts of the contract. </t>
    </r>
    <r>
      <rPr>
        <sz val="12"/>
        <color rgb="FFFF0000"/>
        <rFont val="Bosch Office Sans"/>
      </rPr>
      <t xml:space="preserve">
</t>
    </r>
    <r>
      <rPr>
        <sz val="12"/>
        <color theme="9"/>
        <rFont val="Bosch Office Sans"/>
      </rPr>
      <t>In case of nomination this quoting sheet will act as Annex 1 to the respective frame multipe year contract.</t>
    </r>
    <r>
      <rPr>
        <sz val="12"/>
        <rFont val="Bosch Office Sans"/>
        <family val="2"/>
      </rPr>
      <t xml:space="preserve">
Any delivery under this </t>
    </r>
    <r>
      <rPr>
        <sz val="12"/>
        <color theme="9"/>
        <rFont val="Bosch Office Sans"/>
      </rPr>
      <t>BQS</t>
    </r>
    <r>
      <rPr>
        <sz val="12"/>
        <rFont val="Bosch Office Sans"/>
        <family val="2"/>
      </rPr>
      <t xml:space="preserve"> is subject to the provisions set out in the </t>
    </r>
    <r>
      <rPr>
        <sz val="12"/>
        <color rgb="FFFF0000"/>
        <rFont val="Bosch Office Sans"/>
      </rPr>
      <t xml:space="preserve">Multi-Annual Frame Contract </t>
    </r>
    <r>
      <rPr>
        <sz val="12"/>
        <rFont val="Bosch Office Sans"/>
        <family val="2"/>
      </rPr>
      <t xml:space="preserve">and the Corporate Agreement between the supplier and Robert Bosch GmbH or one of its affiliates. If no Corporate Agreement exists, the Terms and Conditions of Purchase of Robert Bosch GmbH shall apply. Such terms and conditions can be found in the internet at www.bosch.com in the download area of purchasing and logistics. Notwithstanding the foregoing, with respect to any delivery to any affiliate of Robert Bosch GmbH located in the NAFTA region the Robert Bosch LLC Terms and Conditions of Purchase shall apply, which can be viewed on the internet under http://purchasing.bosch.com/media/de/cp_documents/en/TermsAndConditionsOfPurchase_NAFTA.pdf
Deliveries may only be made based on rolling forecast order plans or purchase orders.
Unless otherwise agreed with the supplier in writing the Agreement with Suppliers on Quality, Occupational Health and Safety, Environmental Protection and Social Responsibility (Quality Assurance Agreement) for Suppliers governs all deliveries under this Bosch Price Contract. It can be found under www.bosch.com in the download area of purchasing and logistics.
The supplier guarantees that it and its group companies comply with the provisions of the Bosch standard N2580 which can be found in the internet at www.bosch.com in the download area of purchasing and logistics.
Unless otherwise agreed in the global Corporate Agreement this Bosch Price Contract and all agreements under this Bosch Price Contract and all disputes arising thereof shall be governed by German law excluding the conflict of law provisions and the UN Convention on Contracts for the Sale of Goods (CISG).   </t>
    </r>
  </si>
  <si>
    <t>die casting inserts</t>
  </si>
  <si>
    <t>trimming tool</t>
  </si>
  <si>
    <r>
      <t xml:space="preserve">In case of more than one part number or quantity scenario please copy the excel sheet. </t>
    </r>
    <r>
      <rPr>
        <sz val="12"/>
        <rFont val="Bosch Office Sans"/>
      </rPr>
      <t>Please transfer the quantiy forecast for each Part Number, Plant and Year from the RFQC.</t>
    </r>
  </si>
  <si>
    <t>die casting tooling (Rahmen)</t>
  </si>
  <si>
    <r>
      <t xml:space="preserve">Supplier is obliged to pay the following Addon-Savings irrespective of any changes to the premises of calculations of the part price (e.g. SOP) and the forecasted quantities. Supplier has to pay the Add-on savings as one-time payment latest until October 1st of the year indicated below. If agreed with responsible buyer supplier may also reduce existing series pricing in the year indicated below so that the total price reduction in the year indicated below is equivalent to the sum of the Add-on savings. </t>
    </r>
    <r>
      <rPr>
        <sz val="12"/>
        <color theme="9"/>
        <rFont val="Bosch Office Sans"/>
      </rPr>
      <t xml:space="preserve">
Potential Add-on savings: </t>
    </r>
    <r>
      <rPr>
        <sz val="12"/>
        <color rgb="FFFF0000"/>
        <rFont val="Bosch Office Sans"/>
      </rPr>
      <t>min. 2% and</t>
    </r>
    <r>
      <rPr>
        <sz val="12"/>
        <color theme="9"/>
        <rFont val="Bosch Office Sans"/>
      </rPr>
      <t xml:space="preserve"> max. 100.000 EUR of awarded volume.
Add-on savings will be paid only by the winning supplier. </t>
    </r>
  </si>
  <si>
    <t>AL231</t>
  </si>
  <si>
    <t>Q1</t>
  </si>
  <si>
    <r>
      <t xml:space="preserve">Latest 5 working days after having been awarded, the winning supplier(s) has/have to submit the production layout and price details by using the Bosch cost break down sheet. </t>
    </r>
    <r>
      <rPr>
        <sz val="12"/>
        <color rgb="FFFF0000"/>
        <rFont val="Bosch Office Sans"/>
      </rPr>
      <t xml:space="preserve">In case required by the project the cost break down could be requested prior to the awarding. </t>
    </r>
    <r>
      <rPr>
        <sz val="12"/>
        <color theme="9"/>
        <rFont val="Bosch Office Sans"/>
      </rPr>
      <t xml:space="preserve">
</t>
    </r>
    <r>
      <rPr>
        <b/>
        <sz val="12"/>
        <color theme="9"/>
        <rFont val="Bosch Office Sans"/>
      </rPr>
      <t xml:space="preserve">MTZ Material Index Europe: </t>
    </r>
    <r>
      <rPr>
        <sz val="12"/>
        <color theme="9"/>
        <rFont val="Bosch Office Sans"/>
      </rPr>
      <t xml:space="preserve">
Calculation of Material Premises: quarterly adjustment based on previous 3 months with one month time lag (e.g. Q1 Jan.-Mar. based on Sept. PY-Nov. PY)
-Secondary Alloy AL226: Metal Bulletin Aluminium Alloy UAL 226 (mid)
-Secondary Alloy AL231: Metal Bulletin Aluminium Alloy UAL 226 (mid) + 0,04€/kg
- Primary Alloy AL230 / 239 / 260: LME 3M offical settlement seller prices + 0,32€/kg
</t>
    </r>
    <r>
      <rPr>
        <b/>
        <sz val="12"/>
        <color theme="9"/>
        <rFont val="Bosch Office Sans"/>
      </rPr>
      <t xml:space="preserve">
MTZ Material Index besides Europe: </t>
    </r>
    <r>
      <rPr>
        <sz val="12"/>
        <color theme="9"/>
        <rFont val="Bosch Office Sans"/>
      </rPr>
      <t xml:space="preserve">
Same regulation as applying for serial deliveries. </t>
    </r>
  </si>
  <si>
    <t>Material cost reffered quarter</t>
  </si>
  <si>
    <r>
      <t xml:space="preserve">Tooling cost need to be quoted separately. Only mold/stamping/machining tools will be ordered via purchase orders. 
Quoted tooling costs must cover total contracted quantities (incl. potentially required capacity toolings).
Beside the tooling costs following project specific one-time-costs are limited to clampings, fixtures, machining tools and software.
Any other costs not project specific (e.g. automation, machinery, test benches, robots) must be included in the parts’ prices. 
Further tooling regulations apply according to the contract of loan. 
Latest 5 working days after having been awarded, the winning supplier(s) has/have to submit the tooling price details by using the Bosch cost break down sheet. </t>
    </r>
    <r>
      <rPr>
        <sz val="12"/>
        <color rgb="FFFF0000"/>
        <rFont val="Bosch Office Sans"/>
      </rPr>
      <t xml:space="preserve">In case required by the project the cost break down could be requested prior to the awarding. </t>
    </r>
  </si>
  <si>
    <t>Will be signed in case of awarding.</t>
  </si>
  <si>
    <r>
      <t xml:space="preserve">If the awarding period is &gt;2 years, the preferred reference for price indication by supplier is SOP+1. If only 2 or less years will be awarded, please use the BQS in sheet </t>
    </r>
    <r>
      <rPr>
        <b/>
        <sz val="12"/>
        <color rgb="FFFF0000"/>
        <rFont val="Arial"/>
        <family val="2"/>
      </rPr>
      <t>"XXX"</t>
    </r>
    <r>
      <rPr>
        <sz val="12"/>
        <color theme="1"/>
        <rFont val="Arial"/>
        <family val="2"/>
      </rPr>
      <t xml:space="preserve">.  </t>
    </r>
  </si>
  <si>
    <t>In case there are more than one quantity Scenario or more than one requested part numbers, the BQS needs to be filled in a sperate Sheet for each Scenario and part number. As an example 2 Scenario sheets are already included. Please add or delete the sheets as needed according to the planned shares or part numbers.</t>
  </si>
  <si>
    <t>hint: 2-3 Insert can be used with the same frame</t>
  </si>
  <si>
    <t>Benefit of Add-on Saving</t>
  </si>
  <si>
    <r>
      <t xml:space="preserve">common to close MYC for 3-5 years. In case of longer period clarification necessary in order to evaluate if a market dominated position exists. 
</t>
    </r>
    <r>
      <rPr>
        <sz val="12"/>
        <color rgb="FFFF0000"/>
        <rFont val="Arial"/>
        <family val="2"/>
      </rPr>
      <t xml:space="preserve">(for small demands over life time, more than 3 years can be interessting). A minimum of 3 years is recommended. </t>
    </r>
  </si>
  <si>
    <t>In case of more than one part number or quantity scenario please copy the excel sheet. Please transfer the quantiy forecast for each Part Number, Plant and Year from the RFQC.</t>
  </si>
  <si>
    <t xml:space="preserve">This Preliminary quantity forecast is not binding. Depending on the market development, considerable deviations from these quantities are possible both up and down. When respective call-offs are effected by Bosch, the supplier is, however, obliged to supply to Bosch at least the aforementioned quantities plus the capacity reserve of 20% per year of contract. 
If further capacity is requested for the Product by BOSCH during the term of the Contract, the prices shall be re-negotiated. In this connection the prices agreed hitherto shall be deemed to constitute the upper price limit.
</t>
  </si>
  <si>
    <t>Offer date</t>
  </si>
  <si>
    <t>Supplier production location (City, Country, Vendor Code)</t>
  </si>
  <si>
    <t>Premises for project calculation</t>
  </si>
  <si>
    <t>Payment terms for serial deliveries</t>
  </si>
  <si>
    <t>60 days net</t>
  </si>
  <si>
    <t>30 days net</t>
  </si>
  <si>
    <t>33 days net</t>
  </si>
  <si>
    <t>36 days net</t>
  </si>
  <si>
    <t>38 days net</t>
  </si>
  <si>
    <t>39 days net</t>
  </si>
  <si>
    <t>40 days net</t>
  </si>
  <si>
    <t>43 days net</t>
  </si>
  <si>
    <t>44 days net</t>
  </si>
  <si>
    <t>45 days net</t>
  </si>
  <si>
    <t>50 days net</t>
  </si>
  <si>
    <t>53 days net</t>
  </si>
  <si>
    <t>55 days net</t>
  </si>
  <si>
    <t>58 days net</t>
  </si>
  <si>
    <t>75 days net</t>
  </si>
  <si>
    <t>90 days net</t>
  </si>
  <si>
    <t>105 days net</t>
  </si>
  <si>
    <t>120 days net</t>
  </si>
  <si>
    <t>Incoterms for serial deliveries</t>
  </si>
  <si>
    <t>Number of cavities</t>
  </si>
  <si>
    <t>Guaranteed output (good parts)</t>
  </si>
  <si>
    <t>Die casting follow-up frame</t>
  </si>
  <si>
    <t>Trimming tool</t>
  </si>
  <si>
    <t>Die casting follow-up insert</t>
  </si>
  <si>
    <t>Die casting first frame</t>
  </si>
  <si>
    <t>Die casting first insert</t>
  </si>
  <si>
    <t>Price change rate</t>
  </si>
  <si>
    <t>Part price including raw material surcharge (RMS)</t>
  </si>
  <si>
    <r>
      <t xml:space="preserve">Latest 5 working days after having been awarded, the winning supplier(s) has/have to submit the production layout and price details by using the Bosch cost break down sheet. In case required by the project the cost break down could be requested prior to the awarding. 
</t>
    </r>
    <r>
      <rPr>
        <b/>
        <sz val="12"/>
        <color theme="1"/>
        <rFont val="Bosch Office Sans"/>
      </rPr>
      <t xml:space="preserve">RMS index Europe: </t>
    </r>
    <r>
      <rPr>
        <sz val="12"/>
        <color theme="1"/>
        <rFont val="Bosch Office Sans"/>
      </rPr>
      <t xml:space="preserve">
Calculation of premises: quarterly adjustment based on previous 3 months with one month time lag (e.g. Q1 Jan.-Mar. based on Sept. PY-Nov. PY)
</t>
    </r>
    <r>
      <rPr>
        <b/>
        <sz val="12"/>
        <color theme="1"/>
        <rFont val="Bosch Office Sans"/>
      </rPr>
      <t xml:space="preserve">
RMS index besides Europe: </t>
    </r>
    <r>
      <rPr>
        <sz val="12"/>
        <color theme="1"/>
        <rFont val="Bosch Office Sans"/>
      </rPr>
      <t xml:space="preserve">
Regional agreement in-line with existing price change practice will apply.</t>
    </r>
  </si>
  <si>
    <t>Base price</t>
  </si>
  <si>
    <t>Material price basis</t>
  </si>
  <si>
    <t>Net Weight [in g per pc.]</t>
  </si>
  <si>
    <t>Total part price</t>
  </si>
  <si>
    <t>No. of working weeks per year</t>
  </si>
  <si>
    <t>PPAP cost for documentation</t>
  </si>
  <si>
    <t>PPAP part price</t>
  </si>
  <si>
    <t>Payment term for Tooling</t>
  </si>
  <si>
    <t>Payment term for PPAP parts</t>
  </si>
  <si>
    <t>Comment</t>
  </si>
  <si>
    <t>Standard shift model</t>
  </si>
  <si>
    <t>Monthly Capacity (pcs.)</t>
  </si>
  <si>
    <t>Signatory (in capital letters)</t>
  </si>
  <si>
    <t xml:space="preserve">Supplier Capacity: </t>
  </si>
  <si>
    <r>
      <t xml:space="preserve">Tooling cost need to be quoted separately. Only mold/stamping/machining tools will be ordered via purchase orders. Please list all needed toolings including follow-up tools.
Quoted tooling costs must cover total contracted quantities (incl. potentially required capacity toolings).
Beside the tooling costs following project specific one-time-costs are limited to clampings, fixtures, machining tools and software.
Any other costs not project specific (e.g. automation, machinery, test benches, robots) must be included in the parts’ prices. 
Further tooling regulations apply according to the contract of loan. 
Latest 5 working days after having been awarded, the winning supplier(s) has/have to submit the tooling price details by using the Bosch cost break down sheet. </t>
    </r>
    <r>
      <rPr>
        <sz val="12"/>
        <color theme="1"/>
        <rFont val="Bosch Office Sans"/>
      </rPr>
      <t xml:space="preserve">In case required by the project the cost break down could be requested prior to the awarding. </t>
    </r>
  </si>
  <si>
    <t>35 days net</t>
  </si>
  <si>
    <t>Please select payment term:</t>
  </si>
  <si>
    <t>All prices are without VAT. Local taxes are applicable.
Deviating from the payment terms contained in our Terms and Conditions of Purchase (30 days net), we would like to extend the payment term for this project. In doing so, you will orient yourself to the payment terms customary in our industry/market. Please offer us your long-possible payment terms, longer payment terms will be taken into account in the purchasing decision.</t>
  </si>
  <si>
    <t>Please select delivery concept:</t>
  </si>
  <si>
    <t>Please select Incoterm:</t>
  </si>
  <si>
    <t>Please select packaging:</t>
  </si>
  <si>
    <t>City, Country:</t>
  </si>
  <si>
    <t>Please select alloy:</t>
  </si>
  <si>
    <t>100 pcs.</t>
  </si>
  <si>
    <t>Material cost reffered quarter (in quotation year)</t>
  </si>
  <si>
    <t>RMS</t>
  </si>
  <si>
    <t>Adder (e.g. amortization)</t>
  </si>
  <si>
    <t>Index (LME, WVM,..)</t>
  </si>
  <si>
    <t>Robert Bosch GmbH and its affiliates (companies directly or indirectly controlled by the Robert Bosch GmbH) are entitled to purchase the Components listed below from the supplier or any group company of the supplier (company directly or indirectly controlled by the supplier) according to the terms of the Pricing Contract. Any delivery under this Pricing Contract is subject to the provisions set out in the global Frame Agreement (Corporate Agreement) between the supplier and Robert Bosch GmbH or one of its affiliates. If no Framework Agreement exists, the Terms and Conditions of Purchase of Robert Bosch GmbH shall apply. Such terms and conditions can be found in the internet at https://www.bosch.com/company/supply-chain/information-for-business-partners/#purchasing-terms-and-conditions. Notwithstanding the foregoing, with respect to any delivery to any affiliate of Robert Bosch GmbH located in North America, the Robert Bosch LLC Terms and Conditions of Purchase shall apply, which can be viewed under https://www.bosch.com/company/supply-chain/information-for-business-partners/#purchasing-terms-and-conditions. 
To the extent agreed, the Agreement on Quality and Corporate Social Responsibility shall apply.
Deliveries may only be made based on rolling forecast order plans or purchase orders. To the extent agreed, the Logistics supplier manual shall apply.
The provisions of the Bosch standard N2580 -1 apply to this Pricing Contract. The supplier shall provide Bosch with a declaration of the regulated ingredients corresponding to the material (in the sense of Bosch norm N2580-1), which can be found in the internet at https://www.bosch.com/company/supply-chain/information-for-business-partners/#purchasing-terms-and-conditions.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</si>
</sst>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00\ _€_-;\-* #,##0.00\ _€_-;_-* &quot;-&quot;??\ _€_-;_-@_-"/>
    <numFmt numFmtId="166" formatCode="#,##0_ ;\-#,##0\ "/>
    <numFmt numFmtId="167" formatCode="#,##0.00_ ;\-#,##0.00\ "/>
    <numFmt numFmtId="168" formatCode="0.0"/>
  </numFmts>
  <fonts count="37" x14ac:knownFonts="1">
    <font>
      <sz val="10"/>
      <color theme="1"/>
      <name val="Arial"/>
      <family val="2"/>
    </font>
    <font>
      <sz val="10"/>
      <color theme="1"/>
      <name val="Arial"/>
      <family val="2"/>
    </font>
    <font>
      <sz val="12"/>
      <color theme="1"/>
      <name val="Bosch Office Sans"/>
      <family val="2"/>
    </font>
    <font>
      <sz val="20"/>
      <color theme="1"/>
      <name val="Bosch Office Sans"/>
      <family val="2"/>
    </font>
    <font>
      <b/>
      <sz val="12"/>
      <color theme="0"/>
      <name val="Bosch Office Sans"/>
      <family val="2"/>
    </font>
    <font>
      <b/>
      <sz val="20"/>
      <color theme="0"/>
      <name val="Bosch Office Sans"/>
      <family val="2"/>
    </font>
    <font>
      <b/>
      <sz val="14"/>
      <color rgb="FFFFFF00"/>
      <name val="Bosch Office Sans"/>
      <family val="2"/>
    </font>
    <font>
      <b/>
      <sz val="14"/>
      <color theme="0"/>
      <name val="Bosch Office Sans"/>
      <family val="2"/>
    </font>
    <font>
      <sz val="12"/>
      <name val="Bosch Office Sans"/>
      <family val="2"/>
    </font>
    <font>
      <b/>
      <sz val="12"/>
      <color rgb="FFFF0000"/>
      <name val="Bosch Office Sans"/>
      <family val="2"/>
    </font>
    <font>
      <sz val="12"/>
      <color theme="1"/>
      <name val="Trebuchet MS"/>
      <family val="2"/>
      <scheme val="minor"/>
    </font>
    <font>
      <b/>
      <sz val="12"/>
      <color theme="1"/>
      <name val="Bosch Office Sans"/>
      <family val="2"/>
    </font>
    <font>
      <b/>
      <sz val="12"/>
      <name val="Bosch Office Sans"/>
      <family val="2"/>
    </font>
    <font>
      <sz val="12"/>
      <color rgb="FFFF0000"/>
      <name val="Bosch Office Sans"/>
      <family val="2"/>
    </font>
    <font>
      <sz val="12"/>
      <color rgb="FFFF33CC"/>
      <name val="Bosch Office Sans"/>
      <family val="2"/>
    </font>
    <font>
      <b/>
      <sz val="14"/>
      <color theme="1"/>
      <name val="Bosch Office Sans"/>
      <family val="2"/>
    </font>
    <font>
      <b/>
      <sz val="12"/>
      <color indexed="8"/>
      <name val="Bosch Office Sans"/>
      <family val="2"/>
    </font>
    <font>
      <sz val="12"/>
      <color rgb="FFFF0000"/>
      <name val="Bosch Office Sans"/>
    </font>
    <font>
      <sz val="9"/>
      <color indexed="81"/>
      <name val="Segoe UI"/>
      <family val="2"/>
    </font>
    <font>
      <b/>
      <sz val="9"/>
      <color indexed="81"/>
      <name val="Segoe UI"/>
      <family val="2"/>
    </font>
    <font>
      <sz val="12"/>
      <name val="Bosch Office Sans"/>
    </font>
    <font>
      <sz val="12"/>
      <color theme="1"/>
      <name val="Bosch Office Sans"/>
    </font>
    <font>
      <b/>
      <sz val="12"/>
      <color theme="1"/>
      <name val="Bosch Office Sans"/>
    </font>
    <font>
      <sz val="12"/>
      <color theme="9"/>
      <name val="Bosch Office Sans"/>
    </font>
    <font>
      <sz val="12"/>
      <color theme="9"/>
      <name val="Bosch Office Sans"/>
      <family val="2"/>
    </font>
    <font>
      <sz val="12"/>
      <color rgb="FF92D050"/>
      <name val="Bosch Office Sans"/>
    </font>
    <font>
      <sz val="12"/>
      <color theme="1"/>
      <name val="Arial"/>
      <family val="2"/>
    </font>
    <font>
      <b/>
      <sz val="12"/>
      <name val="Bosch Office Sans"/>
    </font>
    <font>
      <sz val="12"/>
      <color rgb="FFFF0000"/>
      <name val="Arial"/>
      <family val="2"/>
    </font>
    <font>
      <b/>
      <sz val="12"/>
      <color theme="9"/>
      <name val="Bosch Office Sans"/>
    </font>
    <font>
      <sz val="9"/>
      <color indexed="81"/>
      <name val="Segoe UI"/>
      <charset val="1"/>
    </font>
    <font>
      <b/>
      <sz val="9"/>
      <color indexed="81"/>
      <name val="Segoe UI"/>
      <charset val="1"/>
    </font>
    <font>
      <b/>
      <sz val="12"/>
      <color rgb="FFFF0000"/>
      <name val="Arial"/>
      <family val="2"/>
    </font>
    <font>
      <sz val="10"/>
      <color theme="0"/>
      <name val="Arial"/>
      <family val="2"/>
    </font>
    <font>
      <sz val="12"/>
      <color theme="0"/>
      <name val="Bosch Office Sans"/>
      <family val="2"/>
    </font>
    <font>
      <sz val="12"/>
      <color theme="4"/>
      <name val="Bosch Office Sans"/>
    </font>
    <font>
      <sz val="10"/>
      <name val="Arial"/>
      <family val="2"/>
    </font>
  </fonts>
  <fills count="11">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2"/>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446">
    <xf numFmtId="0" fontId="0" fillId="0" borderId="0" xfId="0"/>
    <xf numFmtId="0" fontId="2" fillId="2" borderId="1" xfId="0" applyFont="1" applyFill="1" applyBorder="1" applyProtection="1"/>
    <xf numFmtId="0" fontId="3" fillId="0" borderId="2" xfId="0" applyFont="1" applyBorder="1" applyProtection="1"/>
    <xf numFmtId="0" fontId="2" fillId="0" borderId="2" xfId="0" applyFont="1" applyBorder="1" applyProtection="1"/>
    <xf numFmtId="0" fontId="2" fillId="0" borderId="3" xfId="0" applyFont="1" applyBorder="1" applyProtection="1"/>
    <xf numFmtId="0" fontId="4" fillId="2" borderId="4" xfId="0" applyFont="1" applyFill="1" applyBorder="1" applyProtection="1"/>
    <xf numFmtId="0" fontId="5" fillId="3" borderId="5" xfId="0" applyFont="1" applyFill="1" applyBorder="1" applyProtection="1"/>
    <xf numFmtId="0" fontId="5" fillId="3" borderId="6" xfId="0" applyFont="1" applyFill="1" applyBorder="1" applyProtection="1"/>
    <xf numFmtId="0" fontId="4" fillId="3" borderId="6" xfId="0" applyFont="1" applyFill="1" applyBorder="1" applyProtection="1"/>
    <xf numFmtId="0" fontId="6" fillId="3" borderId="6" xfId="0" applyFont="1" applyFill="1" applyBorder="1" applyAlignment="1" applyProtection="1"/>
    <xf numFmtId="0" fontId="7" fillId="3" borderId="6" xfId="0" applyFont="1" applyFill="1" applyBorder="1" applyAlignment="1" applyProtection="1">
      <alignment horizontal="right"/>
    </xf>
    <xf numFmtId="0" fontId="4" fillId="2" borderId="7" xfId="0" applyFont="1" applyFill="1" applyBorder="1" applyProtection="1"/>
    <xf numFmtId="0" fontId="4" fillId="3" borderId="8" xfId="0" applyFont="1" applyFill="1" applyBorder="1" applyProtection="1"/>
    <xf numFmtId="0" fontId="4" fillId="3" borderId="9" xfId="0" applyFont="1" applyFill="1" applyBorder="1" applyProtection="1"/>
    <xf numFmtId="0" fontId="2" fillId="2" borderId="4" xfId="0" applyFont="1" applyFill="1" applyBorder="1" applyProtection="1"/>
    <xf numFmtId="0" fontId="2" fillId="0" borderId="0" xfId="0" applyFont="1" applyBorder="1" applyProtection="1"/>
    <xf numFmtId="0" fontId="2" fillId="0" borderId="7" xfId="0" applyFont="1" applyBorder="1" applyProtection="1"/>
    <xf numFmtId="0" fontId="10" fillId="0" borderId="0" xfId="0" applyFont="1" applyBorder="1" applyAlignment="1" applyProtection="1"/>
    <xf numFmtId="0" fontId="9" fillId="0" borderId="0" xfId="0" applyFont="1" applyFill="1" applyBorder="1" applyAlignment="1" applyProtection="1">
      <alignment horizontal="center"/>
    </xf>
    <xf numFmtId="0" fontId="10" fillId="0" borderId="0" xfId="0" applyFont="1" applyFill="1" applyBorder="1" applyAlignment="1" applyProtection="1">
      <alignment wrapText="1"/>
    </xf>
    <xf numFmtId="0" fontId="11" fillId="0" borderId="9" xfId="0" applyFont="1" applyBorder="1" applyProtection="1"/>
    <xf numFmtId="0" fontId="11" fillId="0" borderId="0" xfId="0" applyFont="1" applyBorder="1" applyProtection="1"/>
    <xf numFmtId="0" fontId="2" fillId="0" borderId="9" xfId="0" applyFont="1" applyBorder="1" applyProtection="1"/>
    <xf numFmtId="0" fontId="8" fillId="0" borderId="0" xfId="0" applyFont="1" applyBorder="1" applyProtection="1"/>
    <xf numFmtId="0" fontId="2" fillId="0" borderId="15" xfId="0" applyFont="1" applyBorder="1" applyProtection="1"/>
    <xf numFmtId="0" fontId="12" fillId="0" borderId="9" xfId="0" applyFont="1" applyBorder="1" applyProtection="1"/>
    <xf numFmtId="0" fontId="13" fillId="0" borderId="0" xfId="0" applyFont="1" applyBorder="1" applyProtection="1"/>
    <xf numFmtId="0" fontId="13" fillId="0" borderId="9" xfId="0" applyFont="1" applyBorder="1" applyProtection="1"/>
    <xf numFmtId="0" fontId="11" fillId="4" borderId="10" xfId="0" applyFont="1" applyFill="1" applyBorder="1" applyAlignment="1" applyProtection="1"/>
    <xf numFmtId="0" fontId="2" fillId="0" borderId="16" xfId="0" applyFont="1" applyFill="1" applyBorder="1" applyProtection="1"/>
    <xf numFmtId="3" fontId="8" fillId="5" borderId="11" xfId="0" applyNumberFormat="1" applyFont="1" applyFill="1" applyBorder="1" applyAlignment="1" applyProtection="1">
      <alignment horizontal="right" vertical="center"/>
      <protection locked="0"/>
    </xf>
    <xf numFmtId="0" fontId="14" fillId="0" borderId="0" xfId="0" applyFont="1" applyBorder="1" applyAlignment="1" applyProtection="1">
      <alignment horizontal="left" vertical="top" wrapText="1"/>
    </xf>
    <xf numFmtId="0" fontId="2" fillId="0" borderId="0" xfId="0" applyFont="1" applyBorder="1" applyAlignment="1" applyProtection="1">
      <alignment horizontal="left" vertical="top" wrapText="1"/>
    </xf>
    <xf numFmtId="0" fontId="15" fillId="0" borderId="0" xfId="0" applyFont="1" applyFill="1" applyBorder="1" applyAlignment="1" applyProtection="1">
      <alignment vertical="top" wrapText="1"/>
    </xf>
    <xf numFmtId="0" fontId="2" fillId="0" borderId="16" xfId="0" applyFont="1" applyBorder="1" applyProtection="1"/>
    <xf numFmtId="2" fontId="8" fillId="5" borderId="10" xfId="0" applyNumberFormat="1" applyFont="1" applyFill="1" applyBorder="1" applyAlignment="1" applyProtection="1">
      <alignment horizontal="right" vertical="center"/>
      <protection locked="0"/>
    </xf>
    <xf numFmtId="165" fontId="13" fillId="0" borderId="0" xfId="1" applyNumberFormat="1" applyFont="1" applyFill="1" applyBorder="1" applyAlignment="1" applyProtection="1">
      <alignment vertical="center"/>
      <protection locked="0"/>
    </xf>
    <xf numFmtId="0" fontId="11" fillId="4" borderId="11" xfId="0" applyFont="1" applyFill="1" applyBorder="1" applyAlignment="1" applyProtection="1"/>
    <xf numFmtId="0" fontId="12" fillId="4" borderId="19" xfId="0" applyFont="1" applyFill="1" applyBorder="1" applyAlignment="1" applyProtection="1">
      <alignment horizontal="left"/>
    </xf>
    <xf numFmtId="0" fontId="12" fillId="4" borderId="18" xfId="0" applyFont="1" applyFill="1" applyBorder="1" applyAlignment="1" applyProtection="1">
      <alignment horizontal="left"/>
    </xf>
    <xf numFmtId="0" fontId="12" fillId="4" borderId="5" xfId="0" applyFont="1" applyFill="1" applyBorder="1" applyAlignment="1" applyProtection="1">
      <alignment horizontal="left"/>
    </xf>
    <xf numFmtId="167" fontId="8" fillId="5" borderId="10" xfId="1" applyNumberFormat="1" applyFont="1" applyFill="1" applyBorder="1" applyAlignment="1" applyProtection="1">
      <alignment vertical="center"/>
      <protection locked="0"/>
    </xf>
    <xf numFmtId="0" fontId="2" fillId="0" borderId="15" xfId="0" applyFont="1" applyBorder="1" applyProtection="1">
      <protection locked="0"/>
    </xf>
    <xf numFmtId="167" fontId="8" fillId="4" borderId="10" xfId="1" applyNumberFormat="1" applyFont="1" applyFill="1" applyBorder="1" applyAlignment="1" applyProtection="1">
      <alignment vertical="center"/>
    </xf>
    <xf numFmtId="0" fontId="12" fillId="0" borderId="0" xfId="0" applyFont="1" applyFill="1" applyBorder="1" applyAlignment="1" applyProtection="1">
      <alignment horizontal="left"/>
    </xf>
    <xf numFmtId="167" fontId="2" fillId="4" borderId="10" xfId="1" applyNumberFormat="1" applyFont="1" applyFill="1" applyBorder="1" applyProtection="1"/>
    <xf numFmtId="167" fontId="8" fillId="4" borderId="10" xfId="1" applyNumberFormat="1" applyFont="1" applyFill="1" applyBorder="1" applyProtection="1"/>
    <xf numFmtId="0" fontId="16" fillId="0" borderId="0" xfId="0" applyFont="1" applyBorder="1" applyProtection="1"/>
    <xf numFmtId="4" fontId="13" fillId="2" borderId="0" xfId="0" applyNumberFormat="1" applyFont="1" applyFill="1" applyBorder="1" applyAlignment="1" applyProtection="1">
      <alignment horizontal="center"/>
    </xf>
    <xf numFmtId="3" fontId="11" fillId="0" borderId="0" xfId="0" applyNumberFormat="1" applyFont="1" applyFill="1" applyBorder="1" applyAlignment="1" applyProtection="1">
      <alignment horizontal="center" vertical="center"/>
    </xf>
    <xf numFmtId="167" fontId="8" fillId="6" borderId="10" xfId="1" applyNumberFormat="1" applyFont="1" applyFill="1" applyBorder="1" applyProtection="1"/>
    <xf numFmtId="0" fontId="8" fillId="2" borderId="0"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xf>
    <xf numFmtId="0" fontId="8" fillId="0" borderId="6" xfId="0" applyFont="1" applyBorder="1" applyProtection="1"/>
    <xf numFmtId="0" fontId="8" fillId="0" borderId="9" xfId="0" applyFont="1" applyBorder="1" applyProtection="1"/>
    <xf numFmtId="0" fontId="2" fillId="0" borderId="14" xfId="0" applyFont="1" applyBorder="1" applyProtection="1"/>
    <xf numFmtId="0" fontId="2" fillId="2" borderId="17" xfId="0" applyFont="1" applyFill="1" applyBorder="1" applyProtection="1"/>
    <xf numFmtId="0" fontId="2" fillId="2" borderId="22" xfId="0" applyFont="1" applyFill="1" applyBorder="1" applyProtection="1"/>
    <xf numFmtId="0" fontId="2" fillId="0" borderId="23" xfId="0" applyFont="1" applyBorder="1" applyProtection="1"/>
    <xf numFmtId="0" fontId="2" fillId="0" borderId="24" xfId="0" applyFont="1" applyBorder="1" applyProtection="1"/>
    <xf numFmtId="0" fontId="10" fillId="0" borderId="0" xfId="0" applyFont="1" applyFill="1" applyBorder="1" applyAlignment="1" applyProtection="1"/>
    <xf numFmtId="0" fontId="2" fillId="0" borderId="9" xfId="0" applyFont="1" applyFill="1" applyBorder="1" applyProtection="1"/>
    <xf numFmtId="0" fontId="12" fillId="4" borderId="11" xfId="0" applyFont="1" applyFill="1" applyBorder="1" applyAlignment="1" applyProtection="1">
      <alignment horizontal="left"/>
    </xf>
    <xf numFmtId="0" fontId="12" fillId="4" borderId="13" xfId="0" applyFont="1" applyFill="1" applyBorder="1" applyAlignment="1" applyProtection="1">
      <alignment horizontal="left"/>
    </xf>
    <xf numFmtId="0" fontId="2" fillId="0" borderId="0" xfId="0" applyFont="1" applyFill="1" applyBorder="1" applyProtection="1"/>
    <xf numFmtId="167" fontId="8" fillId="0" borderId="0" xfId="1" applyNumberFormat="1" applyFont="1" applyFill="1" applyBorder="1" applyAlignment="1" applyProtection="1">
      <alignment vertical="center"/>
    </xf>
    <xf numFmtId="0" fontId="22" fillId="0" borderId="0" xfId="0" applyFont="1" applyFill="1" applyBorder="1" applyAlignment="1" applyProtection="1">
      <alignment vertical="top" wrapText="1"/>
    </xf>
    <xf numFmtId="2" fontId="8" fillId="4" borderId="10" xfId="0" applyNumberFormat="1" applyFont="1" applyFill="1" applyBorder="1" applyAlignment="1" applyProtection="1">
      <alignment horizontal="right" vertical="center"/>
      <protection locked="0"/>
    </xf>
    <xf numFmtId="2" fontId="8" fillId="0" borderId="0" xfId="0" applyNumberFormat="1" applyFont="1" applyFill="1" applyBorder="1" applyAlignment="1" applyProtection="1">
      <alignment horizontal="right" vertical="center"/>
      <protection locked="0"/>
    </xf>
    <xf numFmtId="4" fontId="8" fillId="0" borderId="0" xfId="0" applyNumberFormat="1" applyFont="1" applyFill="1" applyBorder="1" applyAlignment="1" applyProtection="1">
      <alignment horizontal="right" vertical="center"/>
      <protection locked="0"/>
    </xf>
    <xf numFmtId="0" fontId="2" fillId="0" borderId="0" xfId="0" applyFont="1" applyFill="1" applyBorder="1" applyAlignment="1" applyProtection="1">
      <alignment horizontal="left" vertical="top" wrapText="1"/>
    </xf>
    <xf numFmtId="167" fontId="8" fillId="0" borderId="0" xfId="1" applyNumberFormat="1" applyFont="1" applyFill="1" applyBorder="1" applyProtection="1"/>
    <xf numFmtId="0" fontId="2" fillId="0" borderId="4" xfId="0" applyFont="1" applyBorder="1" applyAlignment="1" applyProtection="1">
      <alignment horizontal="left"/>
    </xf>
    <xf numFmtId="0" fontId="12" fillId="0" borderId="0" xfId="0" applyFont="1" applyBorder="1" applyProtection="1"/>
    <xf numFmtId="0" fontId="20" fillId="0" borderId="0" xfId="0" applyFont="1" applyBorder="1" applyProtection="1"/>
    <xf numFmtId="0" fontId="2" fillId="5" borderId="10" xfId="0" applyFont="1" applyFill="1" applyBorder="1" applyAlignment="1" applyProtection="1">
      <protection locked="0"/>
    </xf>
    <xf numFmtId="3" fontId="8" fillId="5" borderId="13" xfId="0" applyNumberFormat="1" applyFont="1" applyFill="1" applyBorder="1" applyAlignment="1" applyProtection="1">
      <alignment horizontal="right" vertical="center"/>
      <protection locked="0"/>
    </xf>
    <xf numFmtId="3" fontId="8" fillId="5" borderId="10" xfId="0" applyNumberFormat="1" applyFont="1" applyFill="1" applyBorder="1" applyAlignment="1" applyProtection="1">
      <alignment horizontal="right" vertical="center"/>
      <protection locked="0"/>
    </xf>
    <xf numFmtId="166" fontId="8" fillId="5" borderId="10" xfId="1" applyNumberFormat="1" applyFont="1" applyFill="1" applyBorder="1" applyAlignment="1" applyProtection="1">
      <alignment vertical="center"/>
    </xf>
    <xf numFmtId="0" fontId="8" fillId="0" borderId="0" xfId="0" applyFont="1" applyFill="1" applyBorder="1" applyProtection="1"/>
    <xf numFmtId="0" fontId="8" fillId="8" borderId="11" xfId="0" applyFont="1" applyFill="1" applyBorder="1" applyAlignment="1" applyProtection="1"/>
    <xf numFmtId="0" fontId="8" fillId="8" borderId="12" xfId="0" applyFont="1" applyFill="1" applyBorder="1" applyAlignment="1" applyProtection="1"/>
    <xf numFmtId="0" fontId="8" fillId="8" borderId="13" xfId="0" applyFont="1" applyFill="1" applyBorder="1" applyAlignment="1" applyProtection="1"/>
    <xf numFmtId="0" fontId="8" fillId="8" borderId="14" xfId="0" applyFont="1" applyFill="1" applyBorder="1" applyAlignment="1" applyProtection="1"/>
    <xf numFmtId="0" fontId="8" fillId="8" borderId="15" xfId="0" applyFont="1" applyFill="1" applyBorder="1" applyAlignment="1" applyProtection="1"/>
    <xf numFmtId="0" fontId="8" fillId="8" borderId="8" xfId="0" applyFont="1" applyFill="1" applyBorder="1" applyAlignment="1" applyProtection="1"/>
    <xf numFmtId="0" fontId="8" fillId="8" borderId="20" xfId="0" applyFont="1" applyFill="1" applyBorder="1" applyAlignment="1" applyProtection="1"/>
    <xf numFmtId="0" fontId="2" fillId="5" borderId="11"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0" fontId="2" fillId="5" borderId="13" xfId="0" applyFont="1" applyFill="1" applyBorder="1" applyAlignment="1" applyProtection="1">
      <alignment horizontal="center" vertical="center"/>
      <protection locked="0"/>
    </xf>
    <xf numFmtId="0" fontId="2" fillId="0" borderId="0" xfId="0" applyFont="1" applyFill="1" applyBorder="1" applyAlignment="1" applyProtection="1">
      <alignment horizontal="left"/>
    </xf>
    <xf numFmtId="0" fontId="20" fillId="0" borderId="0" xfId="0" applyFont="1" applyBorder="1" applyAlignment="1" applyProtection="1">
      <alignment horizontal="left" vertical="top" wrapText="1"/>
    </xf>
    <xf numFmtId="0" fontId="12" fillId="4" borderId="10" xfId="0" applyFont="1" applyFill="1" applyBorder="1" applyAlignment="1" applyProtection="1">
      <alignment horizontal="left"/>
    </xf>
    <xf numFmtId="0" fontId="11" fillId="4" borderId="10" xfId="0" applyFont="1" applyFill="1" applyBorder="1" applyAlignment="1" applyProtection="1">
      <alignment horizontal="center"/>
    </xf>
    <xf numFmtId="2" fontId="8" fillId="0" borderId="10" xfId="0" applyNumberFormat="1" applyFont="1" applyFill="1" applyBorder="1" applyAlignment="1" applyProtection="1">
      <alignment horizontal="right" vertical="center"/>
      <protection locked="0"/>
    </xf>
    <xf numFmtId="9" fontId="8" fillId="4" borderId="10" xfId="2" applyFont="1" applyFill="1" applyBorder="1" applyAlignment="1" applyProtection="1">
      <alignment horizontal="right" vertical="center"/>
      <protection locked="0"/>
    </xf>
    <xf numFmtId="0" fontId="21" fillId="0" borderId="16" xfId="0" applyFont="1" applyFill="1" applyBorder="1" applyAlignment="1" applyProtection="1">
      <alignment vertical="top" wrapText="1"/>
    </xf>
    <xf numFmtId="0" fontId="0" fillId="0" borderId="0" xfId="0" applyBorder="1"/>
    <xf numFmtId="166" fontId="8" fillId="5" borderId="10" xfId="1" applyNumberFormat="1" applyFont="1" applyFill="1" applyBorder="1" applyAlignment="1" applyProtection="1">
      <alignment vertical="center"/>
      <protection locked="0"/>
    </xf>
    <xf numFmtId="166" fontId="8" fillId="5" borderId="10" xfId="1" applyNumberFormat="1" applyFont="1" applyFill="1" applyBorder="1" applyAlignment="1" applyProtection="1">
      <alignment horizontal="center" vertical="center"/>
      <protection locked="0"/>
    </xf>
    <xf numFmtId="166" fontId="8" fillId="5" borderId="13" xfId="1" applyNumberFormat="1" applyFont="1" applyFill="1" applyBorder="1" applyAlignment="1" applyProtection="1">
      <alignment vertical="center"/>
      <protection locked="0"/>
    </xf>
    <xf numFmtId="166" fontId="8" fillId="5" borderId="11" xfId="1" applyNumberFormat="1" applyFont="1" applyFill="1" applyBorder="1" applyAlignment="1" applyProtection="1">
      <alignment vertical="center"/>
      <protection locked="0"/>
    </xf>
    <xf numFmtId="166" fontId="8" fillId="5" borderId="11" xfId="0" applyNumberFormat="1" applyFont="1" applyFill="1" applyBorder="1" applyAlignment="1" applyProtection="1">
      <alignment horizontal="right" vertical="center"/>
      <protection locked="0"/>
    </xf>
    <xf numFmtId="0" fontId="2" fillId="0" borderId="0" xfId="0" applyFont="1" applyFill="1" applyBorder="1" applyAlignment="1" applyProtection="1">
      <alignment horizontal="left"/>
    </xf>
    <xf numFmtId="9" fontId="20" fillId="0" borderId="10" xfId="0" applyNumberFormat="1" applyFont="1" applyFill="1" applyBorder="1" applyAlignment="1" applyProtection="1">
      <alignment horizontal="center" vertical="top" wrapText="1"/>
    </xf>
    <xf numFmtId="9" fontId="17" fillId="0" borderId="10" xfId="0" applyNumberFormat="1" applyFont="1" applyFill="1" applyBorder="1" applyAlignment="1" applyProtection="1">
      <alignment vertical="top" wrapText="1"/>
    </xf>
    <xf numFmtId="0" fontId="2" fillId="0" borderId="0" xfId="0" applyFont="1" applyFill="1" applyBorder="1" applyAlignment="1" applyProtection="1"/>
    <xf numFmtId="0" fontId="13" fillId="0" borderId="0" xfId="0" applyFont="1" applyFill="1" applyBorder="1" applyProtection="1"/>
    <xf numFmtId="0" fontId="8" fillId="0" borderId="0" xfId="0" applyFont="1" applyBorder="1" applyAlignment="1" applyProtection="1">
      <alignment vertical="top" wrapText="1"/>
    </xf>
    <xf numFmtId="49" fontId="2" fillId="0" borderId="0" xfId="2" quotePrefix="1" applyNumberFormat="1" applyFont="1" applyFill="1" applyBorder="1" applyAlignment="1" applyProtection="1">
      <alignment horizontal="center" vertical="center"/>
    </xf>
    <xf numFmtId="0" fontId="2" fillId="0" borderId="7" xfId="0" applyFont="1" applyFill="1" applyBorder="1" applyProtection="1"/>
    <xf numFmtId="9" fontId="20" fillId="5" borderId="10" xfId="0" applyNumberFormat="1" applyFont="1" applyFill="1" applyBorder="1" applyAlignment="1" applyProtection="1">
      <alignment vertical="top" wrapText="1"/>
    </xf>
    <xf numFmtId="2" fontId="8" fillId="4" borderId="11" xfId="0" applyNumberFormat="1" applyFont="1" applyFill="1" applyBorder="1" applyAlignment="1" applyProtection="1">
      <alignment horizontal="right" vertical="center"/>
      <protection locked="0"/>
    </xf>
    <xf numFmtId="2" fontId="8" fillId="0" borderId="11" xfId="0" applyNumberFormat="1" applyFont="1" applyFill="1" applyBorder="1" applyAlignment="1" applyProtection="1">
      <alignment horizontal="right" vertical="center"/>
      <protection locked="0"/>
    </xf>
    <xf numFmtId="9" fontId="8" fillId="4" borderId="11" xfId="2" applyFont="1" applyFill="1" applyBorder="1" applyAlignment="1" applyProtection="1">
      <alignment horizontal="right" vertical="center"/>
      <protection locked="0"/>
    </xf>
    <xf numFmtId="4" fontId="8" fillId="0" borderId="0" xfId="0" applyNumberFormat="1" applyFont="1" applyFill="1" applyBorder="1" applyAlignment="1" applyProtection="1">
      <alignment horizontal="center"/>
    </xf>
    <xf numFmtId="0" fontId="8" fillId="9" borderId="0" xfId="0" applyFont="1" applyFill="1" applyBorder="1" applyAlignment="1" applyProtection="1">
      <alignment vertical="top" wrapText="1"/>
    </xf>
    <xf numFmtId="0" fontId="8" fillId="9" borderId="7" xfId="0" applyFont="1" applyFill="1" applyBorder="1" applyAlignment="1" applyProtection="1">
      <alignment vertical="top" wrapText="1"/>
    </xf>
    <xf numFmtId="0" fontId="26" fillId="0" borderId="0" xfId="0" applyFont="1"/>
    <xf numFmtId="0" fontId="26" fillId="9" borderId="4" xfId="0" applyFont="1" applyFill="1" applyBorder="1"/>
    <xf numFmtId="0" fontId="26" fillId="9" borderId="0" xfId="0" applyFont="1" applyFill="1" applyBorder="1"/>
    <xf numFmtId="0" fontId="26" fillId="9" borderId="7" xfId="0" applyFont="1" applyFill="1" applyBorder="1"/>
    <xf numFmtId="9" fontId="26" fillId="9" borderId="7" xfId="0" applyNumberFormat="1" applyFont="1" applyFill="1" applyBorder="1"/>
    <xf numFmtId="0" fontId="2" fillId="0" borderId="6" xfId="0" applyFont="1" applyFill="1" applyBorder="1" applyAlignment="1" applyProtection="1">
      <protection locked="0"/>
    </xf>
    <xf numFmtId="0" fontId="2" fillId="0" borderId="6" xfId="0" applyFont="1" applyFill="1" applyBorder="1" applyAlignment="1" applyProtection="1">
      <alignment horizontal="center"/>
      <protection locked="0"/>
    </xf>
    <xf numFmtId="3" fontId="8" fillId="0" borderId="6" xfId="0" applyNumberFormat="1" applyFont="1" applyFill="1" applyBorder="1" applyAlignment="1" applyProtection="1">
      <alignment horizontal="right" vertical="center"/>
      <protection locked="0"/>
    </xf>
    <xf numFmtId="166" fontId="8" fillId="0" borderId="6" xfId="1" applyNumberFormat="1" applyFont="1" applyFill="1" applyBorder="1" applyAlignment="1" applyProtection="1">
      <alignment vertical="center"/>
    </xf>
    <xf numFmtId="167" fontId="8" fillId="0" borderId="10" xfId="1" applyNumberFormat="1" applyFont="1" applyFill="1" applyBorder="1" applyAlignment="1" applyProtection="1">
      <alignment vertical="center"/>
      <protection locked="0"/>
    </xf>
    <xf numFmtId="9" fontId="8" fillId="4" borderId="10" xfId="2" applyNumberFormat="1" applyFont="1" applyFill="1" applyBorder="1" applyAlignment="1" applyProtection="1">
      <alignment horizontal="right" vertical="center"/>
      <protection locked="0"/>
    </xf>
    <xf numFmtId="0" fontId="21" fillId="0" borderId="0" xfId="0" applyFont="1" applyBorder="1" applyProtection="1"/>
    <xf numFmtId="0" fontId="21" fillId="0" borderId="0" xfId="0" applyFont="1" applyFill="1" applyBorder="1" applyProtection="1"/>
    <xf numFmtId="0" fontId="21" fillId="0" borderId="15" xfId="0" applyFont="1" applyBorder="1" applyProtection="1"/>
    <xf numFmtId="0" fontId="21" fillId="0" borderId="0" xfId="0" applyFont="1" applyFill="1" applyBorder="1" applyAlignment="1" applyProtection="1">
      <alignment horizontal="left"/>
    </xf>
    <xf numFmtId="49" fontId="21" fillId="0" borderId="0" xfId="2" quotePrefix="1" applyNumberFormat="1" applyFont="1" applyFill="1" applyBorder="1" applyAlignment="1" applyProtection="1">
      <alignment horizontal="center" vertical="center"/>
    </xf>
    <xf numFmtId="0" fontId="21" fillId="0" borderId="0" xfId="0" applyFont="1" applyBorder="1" applyAlignment="1" applyProtection="1">
      <alignment horizontal="left" vertical="top" wrapText="1"/>
    </xf>
    <xf numFmtId="0" fontId="22" fillId="4" borderId="10" xfId="0" applyFont="1" applyFill="1" applyBorder="1" applyAlignment="1" applyProtection="1"/>
    <xf numFmtId="0" fontId="21" fillId="0" borderId="16" xfId="0" applyFont="1" applyFill="1" applyBorder="1" applyProtection="1"/>
    <xf numFmtId="0" fontId="22" fillId="4" borderId="13" xfId="0" applyFont="1" applyFill="1" applyBorder="1" applyAlignment="1" applyProtection="1">
      <alignment horizontal="left"/>
    </xf>
    <xf numFmtId="0" fontId="22" fillId="4" borderId="10" xfId="0" applyFont="1" applyFill="1" applyBorder="1" applyAlignment="1" applyProtection="1">
      <alignment horizontal="left"/>
    </xf>
    <xf numFmtId="0" fontId="22" fillId="4" borderId="11" xfId="0" applyFont="1" applyFill="1" applyBorder="1" applyAlignment="1" applyProtection="1">
      <alignment horizontal="left"/>
    </xf>
    <xf numFmtId="0" fontId="21" fillId="5" borderId="10" xfId="0" applyFont="1" applyFill="1" applyBorder="1" applyAlignment="1" applyProtection="1">
      <protection locked="0"/>
    </xf>
    <xf numFmtId="3" fontId="21" fillId="5" borderId="13" xfId="0" applyNumberFormat="1" applyFont="1" applyFill="1" applyBorder="1" applyAlignment="1" applyProtection="1">
      <alignment horizontal="right" vertical="center"/>
      <protection locked="0"/>
    </xf>
    <xf numFmtId="3" fontId="21" fillId="5" borderId="10" xfId="0" applyNumberFormat="1" applyFont="1" applyFill="1" applyBorder="1" applyAlignment="1" applyProtection="1">
      <alignment horizontal="right" vertical="center"/>
      <protection locked="0"/>
    </xf>
    <xf numFmtId="3" fontId="21" fillId="5" borderId="11" xfId="0" applyNumberFormat="1" applyFont="1" applyFill="1" applyBorder="1" applyAlignment="1" applyProtection="1">
      <alignment horizontal="right" vertical="center"/>
      <protection locked="0"/>
    </xf>
    <xf numFmtId="2" fontId="2" fillId="5" borderId="10" xfId="0" applyNumberFormat="1" applyFont="1" applyFill="1" applyBorder="1" applyAlignment="1" applyProtection="1">
      <alignment horizontal="right" vertical="center"/>
      <protection locked="0"/>
    </xf>
    <xf numFmtId="166" fontId="2" fillId="5" borderId="10" xfId="1" applyNumberFormat="1" applyFont="1" applyFill="1" applyBorder="1" applyAlignment="1" applyProtection="1">
      <alignment horizontal="center" vertical="center"/>
      <protection locked="0"/>
    </xf>
    <xf numFmtId="166" fontId="2" fillId="5" borderId="13" xfId="1" applyNumberFormat="1" applyFont="1" applyFill="1" applyBorder="1" applyAlignment="1" applyProtection="1">
      <alignment vertical="center"/>
      <protection locked="0"/>
    </xf>
    <xf numFmtId="166" fontId="2" fillId="5" borderId="10" xfId="1" applyNumberFormat="1" applyFont="1" applyFill="1" applyBorder="1" applyAlignment="1" applyProtection="1">
      <alignment vertical="center"/>
      <protection locked="0"/>
    </xf>
    <xf numFmtId="166" fontId="2" fillId="5" borderId="11" xfId="1" applyNumberFormat="1" applyFont="1" applyFill="1" applyBorder="1" applyAlignment="1" applyProtection="1">
      <alignment vertical="center"/>
      <protection locked="0"/>
    </xf>
    <xf numFmtId="166" fontId="2" fillId="5" borderId="11" xfId="0" applyNumberFormat="1" applyFont="1" applyFill="1" applyBorder="1" applyAlignment="1" applyProtection="1">
      <alignment horizontal="right" vertical="center"/>
      <protection locked="0"/>
    </xf>
    <xf numFmtId="167" fontId="2" fillId="4" borderId="10" xfId="1" applyNumberFormat="1" applyFont="1" applyFill="1" applyBorder="1" applyAlignment="1" applyProtection="1">
      <alignment vertical="center"/>
    </xf>
    <xf numFmtId="167" fontId="2" fillId="5" borderId="10" xfId="1" applyNumberFormat="1" applyFont="1" applyFill="1" applyBorder="1" applyAlignment="1" applyProtection="1">
      <alignment vertical="center"/>
      <protection locked="0"/>
    </xf>
    <xf numFmtId="0" fontId="11" fillId="0" borderId="0" xfId="0" applyFont="1" applyFill="1" applyBorder="1" applyAlignment="1" applyProtection="1">
      <alignment horizontal="left"/>
    </xf>
    <xf numFmtId="167" fontId="2" fillId="0" borderId="0" xfId="1" applyNumberFormat="1" applyFont="1" applyFill="1" applyBorder="1" applyAlignment="1" applyProtection="1">
      <alignment vertical="center"/>
    </xf>
    <xf numFmtId="4" fontId="2" fillId="2" borderId="0" xfId="0" applyNumberFormat="1" applyFont="1" applyFill="1" applyBorder="1" applyAlignment="1" applyProtection="1">
      <alignment horizontal="center"/>
    </xf>
    <xf numFmtId="167" fontId="2" fillId="6" borderId="10" xfId="1" applyNumberFormat="1" applyFont="1" applyFill="1" applyBorder="1" applyProtection="1"/>
    <xf numFmtId="0" fontId="2" fillId="2" borderId="0" xfId="0" applyFont="1" applyFill="1" applyBorder="1" applyAlignment="1" applyProtection="1">
      <alignment horizontal="center" vertical="center" wrapText="1"/>
    </xf>
    <xf numFmtId="0" fontId="2" fillId="2" borderId="0" xfId="0" applyFont="1" applyFill="1" applyBorder="1" applyAlignment="1" applyProtection="1">
      <alignment horizontal="center" vertical="center"/>
    </xf>
    <xf numFmtId="0" fontId="2" fillId="0" borderId="6" xfId="0" applyFont="1" applyBorder="1" applyProtection="1"/>
    <xf numFmtId="0" fontId="2" fillId="0" borderId="0" xfId="0" applyFont="1" applyBorder="1" applyAlignment="1" applyProtection="1">
      <alignment horizontal="left" vertical="top" wrapText="1"/>
    </xf>
    <xf numFmtId="0" fontId="2" fillId="5" borderId="11" xfId="0" applyFont="1" applyFill="1" applyBorder="1" applyAlignment="1" applyProtection="1">
      <alignment horizontal="center"/>
      <protection locked="0"/>
    </xf>
    <xf numFmtId="0" fontId="2" fillId="5" borderId="12" xfId="0" applyFont="1" applyFill="1" applyBorder="1" applyAlignment="1" applyProtection="1">
      <alignment horizontal="center"/>
      <protection locked="0"/>
    </xf>
    <xf numFmtId="0" fontId="2" fillId="5" borderId="13" xfId="0" applyFont="1" applyFill="1" applyBorder="1" applyAlignment="1" applyProtection="1">
      <alignment horizontal="center"/>
      <protection locked="0"/>
    </xf>
    <xf numFmtId="0" fontId="8" fillId="2" borderId="0" xfId="0" applyFont="1" applyFill="1" applyBorder="1" applyAlignment="1" applyProtection="1">
      <alignment vertical="top" wrapText="1"/>
    </xf>
    <xf numFmtId="0" fontId="34" fillId="2" borderId="0" xfId="0" applyFont="1" applyFill="1" applyBorder="1" applyAlignment="1" applyProtection="1">
      <alignment vertical="top" wrapText="1"/>
    </xf>
    <xf numFmtId="0" fontId="2" fillId="2" borderId="4" xfId="0" applyFont="1" applyFill="1" applyBorder="1" applyAlignment="1" applyProtection="1">
      <alignment vertical="center" wrapText="1"/>
    </xf>
    <xf numFmtId="0" fontId="11" fillId="4" borderId="11" xfId="0" applyFont="1" applyFill="1" applyBorder="1" applyAlignment="1" applyProtection="1">
      <alignment vertical="center" wrapText="1"/>
    </xf>
    <xf numFmtId="0" fontId="11" fillId="4" borderId="10" xfId="0" applyFont="1" applyFill="1" applyBorder="1" applyAlignment="1" applyProtection="1">
      <alignment horizontal="center" vertical="center" wrapText="1"/>
    </xf>
    <xf numFmtId="0" fontId="2" fillId="0" borderId="16" xfId="0" applyFont="1" applyBorder="1" applyAlignment="1" applyProtection="1">
      <alignment vertical="center" wrapText="1"/>
    </xf>
    <xf numFmtId="0" fontId="11" fillId="4" borderId="19" xfId="0" applyFont="1" applyFill="1" applyBorder="1" applyAlignment="1" applyProtection="1">
      <alignment horizontal="left" vertical="center" wrapText="1"/>
    </xf>
    <xf numFmtId="0" fontId="11" fillId="4" borderId="18" xfId="0" applyFont="1" applyFill="1" applyBorder="1" applyAlignment="1" applyProtection="1">
      <alignment horizontal="left" vertical="center" wrapText="1"/>
    </xf>
    <xf numFmtId="0" fontId="11" fillId="4" borderId="5" xfId="0" applyFont="1" applyFill="1" applyBorder="1" applyAlignment="1" applyProtection="1">
      <alignment horizontal="left" vertical="center" wrapText="1"/>
    </xf>
    <xf numFmtId="0" fontId="11" fillId="4" borderId="10" xfId="0" applyFont="1" applyFill="1" applyBorder="1" applyAlignment="1" applyProtection="1">
      <alignment horizontal="left" vertical="center" wrapText="1"/>
    </xf>
    <xf numFmtId="0" fontId="2" fillId="0" borderId="7" xfId="0" applyFont="1" applyBorder="1" applyAlignment="1" applyProtection="1">
      <alignment vertical="center" wrapText="1"/>
    </xf>
    <xf numFmtId="0" fontId="2" fillId="0" borderId="0" xfId="0" applyFont="1" applyBorder="1" applyAlignment="1" applyProtection="1">
      <alignment horizontal="left" vertical="top"/>
    </xf>
    <xf numFmtId="0" fontId="0" fillId="2" borderId="0" xfId="0" applyFill="1" applyProtection="1"/>
    <xf numFmtId="0" fontId="33" fillId="2" borderId="0" xfId="0" applyFont="1" applyFill="1" applyProtection="1"/>
    <xf numFmtId="0" fontId="2" fillId="0" borderId="6" xfId="0" applyFont="1" applyFill="1" applyBorder="1" applyAlignment="1" applyProtection="1"/>
    <xf numFmtId="0" fontId="2" fillId="0" borderId="6" xfId="0" applyFont="1" applyFill="1" applyBorder="1" applyAlignment="1" applyProtection="1">
      <alignment horizontal="center"/>
    </xf>
    <xf numFmtId="3" fontId="8" fillId="0" borderId="6" xfId="0" applyNumberFormat="1" applyFont="1" applyFill="1" applyBorder="1" applyAlignment="1" applyProtection="1">
      <alignment horizontal="right" vertical="center"/>
    </xf>
    <xf numFmtId="2" fontId="2" fillId="0" borderId="0" xfId="0" applyNumberFormat="1" applyFont="1" applyFill="1" applyBorder="1" applyAlignment="1" applyProtection="1">
      <alignment horizontal="right" vertical="center"/>
    </xf>
    <xf numFmtId="4" fontId="2" fillId="0" borderId="0" xfId="0" applyNumberFormat="1" applyFont="1" applyFill="1" applyBorder="1" applyAlignment="1" applyProtection="1">
      <alignment horizontal="right" vertical="center"/>
    </xf>
    <xf numFmtId="10" fontId="2" fillId="0" borderId="0" xfId="2" applyNumberFormat="1" applyFont="1" applyFill="1" applyBorder="1" applyAlignment="1" applyProtection="1">
      <alignment horizontal="right" vertical="center"/>
    </xf>
    <xf numFmtId="2" fontId="22" fillId="4" borderId="10" xfId="0" applyNumberFormat="1" applyFont="1" applyFill="1" applyBorder="1" applyAlignment="1" applyProtection="1">
      <alignment horizontal="right" vertical="center"/>
    </xf>
    <xf numFmtId="9" fontId="2" fillId="4" borderId="10" xfId="2" applyFont="1" applyFill="1" applyBorder="1" applyAlignment="1" applyProtection="1">
      <alignment horizontal="right" vertical="center"/>
    </xf>
    <xf numFmtId="9" fontId="8" fillId="4" borderId="10" xfId="2" applyNumberFormat="1" applyFont="1" applyFill="1" applyBorder="1" applyAlignment="1" applyProtection="1">
      <alignment horizontal="right" vertical="center"/>
    </xf>
    <xf numFmtId="0" fontId="0" fillId="2" borderId="0" xfId="0" applyFill="1" applyAlignment="1" applyProtection="1">
      <alignment vertical="center" wrapText="1"/>
    </xf>
    <xf numFmtId="0" fontId="0" fillId="2" borderId="0" xfId="0" applyFont="1" applyFill="1" applyProtection="1"/>
    <xf numFmtId="9" fontId="21" fillId="5" borderId="10" xfId="0" applyNumberFormat="1" applyFont="1" applyFill="1" applyBorder="1" applyAlignment="1" applyProtection="1">
      <alignment vertical="top" wrapText="1"/>
      <protection locked="0"/>
    </xf>
    <xf numFmtId="167" fontId="22" fillId="6" borderId="10" xfId="1" applyNumberFormat="1" applyFont="1" applyFill="1" applyBorder="1" applyProtection="1"/>
    <xf numFmtId="166" fontId="21" fillId="4" borderId="10" xfId="1" applyNumberFormat="1" applyFont="1" applyFill="1" applyBorder="1" applyAlignment="1" applyProtection="1">
      <alignment vertical="center"/>
    </xf>
    <xf numFmtId="0" fontId="11" fillId="4" borderId="10" xfId="0" applyFont="1" applyFill="1" applyBorder="1" applyAlignment="1" applyProtection="1">
      <alignment horizontal="left"/>
    </xf>
    <xf numFmtId="2" fontId="2" fillId="5" borderId="10" xfId="0" applyNumberFormat="1" applyFont="1" applyFill="1" applyBorder="1" applyAlignment="1" applyProtection="1">
      <alignment horizontal="right" vertical="center"/>
    </xf>
    <xf numFmtId="0" fontId="21" fillId="4" borderId="11" xfId="0" applyFont="1" applyFill="1" applyBorder="1" applyAlignment="1" applyProtection="1">
      <alignment horizontal="left"/>
    </xf>
    <xf numFmtId="0" fontId="21" fillId="4" borderId="12" xfId="0" applyFont="1" applyFill="1" applyBorder="1" applyAlignment="1" applyProtection="1">
      <alignment horizontal="left"/>
    </xf>
    <xf numFmtId="0" fontId="21" fillId="4" borderId="13" xfId="0" applyFont="1" applyFill="1" applyBorder="1" applyAlignment="1" applyProtection="1">
      <alignment horizontal="left"/>
    </xf>
    <xf numFmtId="0" fontId="2" fillId="0" borderId="10" xfId="0" applyFont="1" applyFill="1" applyBorder="1" applyProtection="1"/>
    <xf numFmtId="0" fontId="22" fillId="4" borderId="10" xfId="0" applyFont="1" applyFill="1" applyBorder="1" applyProtection="1"/>
    <xf numFmtId="0" fontId="2" fillId="5" borderId="10" xfId="0" applyFont="1" applyFill="1" applyBorder="1" applyProtection="1"/>
    <xf numFmtId="0" fontId="2" fillId="5" borderId="5" xfId="0" applyFont="1" applyFill="1" applyBorder="1" applyAlignment="1" applyProtection="1">
      <alignment horizontal="center"/>
      <protection locked="0"/>
    </xf>
    <xf numFmtId="0" fontId="2" fillId="5" borderId="6" xfId="0" applyFont="1" applyFill="1" applyBorder="1" applyAlignment="1" applyProtection="1">
      <alignment horizontal="center"/>
      <protection locked="0"/>
    </xf>
    <xf numFmtId="0" fontId="2" fillId="5" borderId="19" xfId="0" applyFont="1" applyFill="1" applyBorder="1" applyAlignment="1" applyProtection="1">
      <alignment horizontal="center"/>
      <protection locked="0"/>
    </xf>
    <xf numFmtId="0" fontId="2" fillId="5" borderId="8" xfId="0" applyFont="1" applyFill="1" applyBorder="1" applyAlignment="1" applyProtection="1">
      <alignment horizontal="center"/>
      <protection locked="0"/>
    </xf>
    <xf numFmtId="0" fontId="2" fillId="5" borderId="9" xfId="0" applyFont="1" applyFill="1" applyBorder="1" applyAlignment="1" applyProtection="1">
      <alignment horizontal="center"/>
      <protection locked="0"/>
    </xf>
    <xf numFmtId="0" fontId="2" fillId="5" borderId="20" xfId="0" applyFont="1" applyFill="1" applyBorder="1" applyAlignment="1" applyProtection="1">
      <alignment horizontal="center"/>
      <protection locked="0"/>
    </xf>
    <xf numFmtId="0" fontId="2" fillId="2" borderId="0" xfId="0" applyFont="1" applyFill="1" applyBorder="1" applyProtection="1"/>
    <xf numFmtId="0" fontId="2" fillId="0" borderId="0" xfId="0" applyFont="1" applyFill="1" applyBorder="1" applyAlignment="1" applyProtection="1">
      <alignment vertical="center" wrapText="1"/>
    </xf>
    <xf numFmtId="167" fontId="2" fillId="0" borderId="0" xfId="1" applyNumberFormat="1" applyFont="1" applyFill="1" applyBorder="1" applyAlignment="1" applyProtection="1">
      <alignment horizontal="center" vertical="center"/>
      <protection locked="0"/>
    </xf>
    <xf numFmtId="0" fontId="2" fillId="0" borderId="0" xfId="0" applyFont="1" applyFill="1" applyBorder="1" applyAlignment="1" applyProtection="1">
      <alignment vertical="center" wrapText="1"/>
      <protection locked="0"/>
    </xf>
    <xf numFmtId="0" fontId="11" fillId="0" borderId="28" xfId="0" applyFont="1" applyBorder="1" applyProtection="1"/>
    <xf numFmtId="0" fontId="2" fillId="0" borderId="28" xfId="0" applyFont="1" applyBorder="1" applyProtection="1"/>
    <xf numFmtId="0" fontId="36" fillId="2" borderId="0" xfId="0" applyFont="1" applyFill="1" applyProtection="1"/>
    <xf numFmtId="0" fontId="36" fillId="2" borderId="0" xfId="0" applyFont="1" applyFill="1" applyAlignment="1" applyProtection="1">
      <alignment wrapText="1"/>
    </xf>
    <xf numFmtId="0" fontId="36" fillId="2" borderId="0" xfId="0" applyFont="1" applyFill="1" applyAlignment="1" applyProtection="1">
      <alignment vertical="center" wrapText="1"/>
    </xf>
    <xf numFmtId="0" fontId="34" fillId="2" borderId="0" xfId="0" applyFont="1" applyFill="1" applyBorder="1" applyProtection="1"/>
    <xf numFmtId="0" fontId="20" fillId="4" borderId="11" xfId="0" applyFont="1" applyFill="1" applyBorder="1" applyAlignment="1" applyProtection="1">
      <alignment horizontal="left"/>
    </xf>
    <xf numFmtId="0" fontId="20" fillId="4" borderId="12" xfId="0" applyFont="1" applyFill="1" applyBorder="1" applyAlignment="1" applyProtection="1">
      <alignment horizontal="left"/>
    </xf>
    <xf numFmtId="0" fontId="20" fillId="4" borderId="13" xfId="0" applyFont="1" applyFill="1" applyBorder="1" applyAlignment="1" applyProtection="1">
      <alignment horizontal="left"/>
    </xf>
    <xf numFmtId="0" fontId="0" fillId="0" borderId="0" xfId="0" applyFill="1" applyProtection="1"/>
    <xf numFmtId="166" fontId="2" fillId="5" borderId="10" xfId="1" applyNumberFormat="1" applyFont="1" applyFill="1" applyBorder="1" applyAlignment="1" applyProtection="1">
      <alignment horizontal="center" vertical="center"/>
      <protection locked="0"/>
    </xf>
    <xf numFmtId="2" fontId="2" fillId="10" borderId="10" xfId="0" applyNumberFormat="1" applyFont="1" applyFill="1" applyBorder="1" applyAlignment="1" applyProtection="1">
      <alignment horizontal="right" vertical="center"/>
    </xf>
    <xf numFmtId="0" fontId="2" fillId="4" borderId="10" xfId="0" applyFont="1" applyFill="1" applyBorder="1" applyAlignment="1" applyProtection="1">
      <alignment horizontal="left"/>
    </xf>
    <xf numFmtId="14" fontId="2" fillId="5" borderId="11" xfId="2" quotePrefix="1" applyNumberFormat="1" applyFont="1" applyFill="1" applyBorder="1" applyAlignment="1" applyProtection="1">
      <alignment horizontal="center" vertical="center"/>
      <protection locked="0"/>
    </xf>
    <xf numFmtId="0" fontId="2" fillId="5" borderId="12" xfId="2" quotePrefix="1" applyNumberFormat="1" applyFont="1" applyFill="1" applyBorder="1" applyAlignment="1" applyProtection="1">
      <alignment horizontal="center" vertical="center"/>
      <protection locked="0"/>
    </xf>
    <xf numFmtId="0" fontId="2" fillId="5" borderId="13" xfId="2" quotePrefix="1" applyNumberFormat="1" applyFont="1" applyFill="1" applyBorder="1" applyAlignment="1" applyProtection="1">
      <alignment horizontal="center" vertical="center"/>
      <protection locked="0"/>
    </xf>
    <xf numFmtId="0" fontId="21" fillId="4" borderId="10" xfId="0" applyFont="1" applyFill="1" applyBorder="1" applyAlignment="1" applyProtection="1">
      <alignment horizontal="left"/>
    </xf>
    <xf numFmtId="0" fontId="21" fillId="5" borderId="10" xfId="2" quotePrefix="1" applyNumberFormat="1" applyFont="1" applyFill="1" applyBorder="1" applyAlignment="1" applyProtection="1">
      <alignment horizontal="center" vertical="center"/>
      <protection locked="0"/>
    </xf>
    <xf numFmtId="0" fontId="20" fillId="0" borderId="0" xfId="0" applyFont="1" applyBorder="1" applyAlignment="1" applyProtection="1">
      <alignment horizontal="left" vertical="top" wrapText="1"/>
    </xf>
    <xf numFmtId="0" fontId="35" fillId="0" borderId="0" xfId="0" applyFont="1" applyBorder="1" applyAlignment="1" applyProtection="1">
      <alignment horizontal="left" vertical="top" wrapText="1"/>
    </xf>
    <xf numFmtId="0" fontId="21" fillId="0" borderId="6" xfId="0" applyFont="1" applyBorder="1" applyAlignment="1" applyProtection="1">
      <alignment horizontal="left" vertical="top" wrapText="1"/>
    </xf>
    <xf numFmtId="0" fontId="21" fillId="2" borderId="10" xfId="2" quotePrefix="1" applyNumberFormat="1" applyFont="1" applyFill="1" applyBorder="1" applyAlignment="1" applyProtection="1">
      <alignment horizontal="center" vertical="center"/>
    </xf>
    <xf numFmtId="49" fontId="20" fillId="5" borderId="11" xfId="2" quotePrefix="1" applyNumberFormat="1" applyFont="1" applyFill="1" applyBorder="1" applyAlignment="1" applyProtection="1">
      <alignment horizontal="center" vertical="center"/>
      <protection locked="0"/>
    </xf>
    <xf numFmtId="49" fontId="20" fillId="5" borderId="12" xfId="2" quotePrefix="1" applyNumberFormat="1" applyFont="1" applyFill="1" applyBorder="1" applyAlignment="1" applyProtection="1">
      <alignment horizontal="center" vertical="center"/>
      <protection locked="0"/>
    </xf>
    <xf numFmtId="49" fontId="20" fillId="5" borderId="13" xfId="2" quotePrefix="1" applyNumberFormat="1"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13" xfId="0" applyFont="1" applyFill="1" applyBorder="1" applyAlignment="1" applyProtection="1">
      <alignment horizontal="center" vertical="center"/>
      <protection locked="0"/>
    </xf>
    <xf numFmtId="0" fontId="20" fillId="5" borderId="10" xfId="2" quotePrefix="1" applyNumberFormat="1" applyFont="1" applyFill="1" applyBorder="1" applyAlignment="1" applyProtection="1">
      <alignment horizontal="right" vertical="center"/>
      <protection locked="0"/>
    </xf>
    <xf numFmtId="0" fontId="20" fillId="5" borderId="12" xfId="2" quotePrefix="1" applyNumberFormat="1" applyFont="1" applyFill="1" applyBorder="1" applyAlignment="1" applyProtection="1">
      <alignment horizontal="left" vertical="center"/>
      <protection locked="0"/>
    </xf>
    <xf numFmtId="0" fontId="20" fillId="5" borderId="13" xfId="2" quotePrefix="1" applyNumberFormat="1" applyFont="1" applyFill="1" applyBorder="1" applyAlignment="1" applyProtection="1">
      <alignment horizontal="left" vertical="center"/>
      <protection locked="0"/>
    </xf>
    <xf numFmtId="0" fontId="12" fillId="4" borderId="11" xfId="0" applyFont="1" applyFill="1" applyBorder="1" applyAlignment="1" applyProtection="1">
      <alignment horizontal="left"/>
    </xf>
    <xf numFmtId="0" fontId="12" fillId="4" borderId="12" xfId="0" applyFont="1" applyFill="1" applyBorder="1" applyAlignment="1" applyProtection="1">
      <alignment horizontal="left"/>
    </xf>
    <xf numFmtId="0" fontId="12" fillId="4" borderId="13" xfId="0" applyFont="1" applyFill="1" applyBorder="1" applyAlignment="1" applyProtection="1">
      <alignment horizontal="left"/>
    </xf>
    <xf numFmtId="0" fontId="22" fillId="5" borderId="10" xfId="0" applyFont="1" applyFill="1" applyBorder="1" applyAlignment="1" applyProtection="1">
      <alignment horizontal="center"/>
    </xf>
    <xf numFmtId="0" fontId="8" fillId="4" borderId="10" xfId="0" applyFont="1" applyFill="1" applyBorder="1" applyAlignment="1" applyProtection="1">
      <alignment horizontal="left"/>
    </xf>
    <xf numFmtId="0" fontId="2" fillId="5" borderId="11"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0" fontId="2" fillId="5" borderId="13" xfId="0" applyFont="1" applyFill="1" applyBorder="1" applyAlignment="1" applyProtection="1">
      <alignment horizontal="center" vertical="center"/>
      <protection locked="0"/>
    </xf>
    <xf numFmtId="0" fontId="2" fillId="5" borderId="11" xfId="2" quotePrefix="1" applyNumberFormat="1" applyFont="1" applyFill="1" applyBorder="1" applyAlignment="1" applyProtection="1">
      <alignment horizontal="center" vertical="center"/>
      <protection locked="0"/>
    </xf>
    <xf numFmtId="0" fontId="21" fillId="5" borderId="10" xfId="0" applyFont="1" applyFill="1" applyBorder="1" applyAlignment="1" applyProtection="1">
      <alignment horizontal="center"/>
      <protection locked="0"/>
    </xf>
    <xf numFmtId="14" fontId="21" fillId="5" borderId="11" xfId="0" applyNumberFormat="1" applyFont="1" applyFill="1" applyBorder="1" applyAlignment="1" applyProtection="1">
      <alignment horizontal="center" vertical="center"/>
    </xf>
    <xf numFmtId="0" fontId="21" fillId="5" borderId="12" xfId="0" applyFont="1" applyFill="1" applyBorder="1" applyAlignment="1" applyProtection="1">
      <alignment horizontal="center" vertical="center"/>
    </xf>
    <xf numFmtId="0" fontId="21" fillId="5" borderId="13" xfId="0" applyFont="1" applyFill="1" applyBorder="1" applyAlignment="1" applyProtection="1">
      <alignment horizontal="center" vertical="center"/>
    </xf>
    <xf numFmtId="0" fontId="21" fillId="5" borderId="11" xfId="0" applyFont="1" applyFill="1" applyBorder="1" applyAlignment="1" applyProtection="1">
      <alignment horizontal="center"/>
      <protection locked="0"/>
    </xf>
    <xf numFmtId="0" fontId="21" fillId="5" borderId="12" xfId="0" applyFont="1" applyFill="1" applyBorder="1" applyAlignment="1" applyProtection="1">
      <alignment horizontal="center"/>
      <protection locked="0"/>
    </xf>
    <xf numFmtId="0" fontId="21" fillId="5" borderId="13" xfId="0" applyFont="1" applyFill="1" applyBorder="1" applyAlignment="1" applyProtection="1">
      <alignment horizontal="center"/>
      <protection locked="0"/>
    </xf>
    <xf numFmtId="0" fontId="21" fillId="5" borderId="11" xfId="2" quotePrefix="1" applyNumberFormat="1" applyFont="1" applyFill="1" applyBorder="1" applyAlignment="1" applyProtection="1">
      <alignment horizontal="center" vertical="center"/>
      <protection locked="0"/>
    </xf>
    <xf numFmtId="0" fontId="21" fillId="5" borderId="12" xfId="2" quotePrefix="1" applyNumberFormat="1" applyFont="1" applyFill="1" applyBorder="1" applyAlignment="1" applyProtection="1">
      <alignment horizontal="center" vertical="center"/>
      <protection locked="0"/>
    </xf>
    <xf numFmtId="0" fontId="21" fillId="5" borderId="13" xfId="2" quotePrefix="1" applyNumberFormat="1" applyFont="1" applyFill="1" applyBorder="1" applyAlignment="1" applyProtection="1">
      <alignment horizontal="center" vertical="center"/>
      <protection locked="0"/>
    </xf>
    <xf numFmtId="49" fontId="21" fillId="5" borderId="10" xfId="2" quotePrefix="1" applyNumberFormat="1" applyFont="1" applyFill="1" applyBorder="1" applyAlignment="1" applyProtection="1">
      <alignment horizontal="center" vertical="center"/>
      <protection locked="0"/>
    </xf>
    <xf numFmtId="0" fontId="22" fillId="0" borderId="9" xfId="0" applyFont="1" applyFill="1" applyBorder="1" applyAlignment="1" applyProtection="1">
      <alignment horizontal="left" vertical="top"/>
    </xf>
    <xf numFmtId="0" fontId="21" fillId="0" borderId="0" xfId="0" applyFont="1" applyFill="1" applyBorder="1" applyAlignment="1" applyProtection="1">
      <alignment horizontal="left" vertical="top"/>
    </xf>
    <xf numFmtId="0" fontId="22" fillId="4" borderId="10" xfId="0" applyFont="1" applyFill="1" applyBorder="1" applyAlignment="1" applyProtection="1">
      <alignment horizontal="center"/>
    </xf>
    <xf numFmtId="0" fontId="11" fillId="4" borderId="11" xfId="0" applyFont="1" applyFill="1" applyBorder="1" applyAlignment="1" applyProtection="1">
      <alignment horizontal="left"/>
    </xf>
    <xf numFmtId="0" fontId="11" fillId="4" borderId="12" xfId="0" applyFont="1" applyFill="1" applyBorder="1" applyAlignment="1" applyProtection="1">
      <alignment horizontal="left"/>
    </xf>
    <xf numFmtId="0" fontId="11" fillId="4" borderId="13" xfId="0" applyFont="1" applyFill="1" applyBorder="1" applyAlignment="1" applyProtection="1">
      <alignment horizontal="left"/>
    </xf>
    <xf numFmtId="9" fontId="21" fillId="5" borderId="11" xfId="0" applyNumberFormat="1" applyFont="1" applyFill="1" applyBorder="1" applyAlignment="1" applyProtection="1">
      <alignment horizontal="center" vertical="top" wrapText="1"/>
      <protection locked="0"/>
    </xf>
    <xf numFmtId="9" fontId="21" fillId="5" borderId="12" xfId="0" applyNumberFormat="1" applyFont="1" applyFill="1" applyBorder="1" applyAlignment="1" applyProtection="1">
      <alignment horizontal="center" vertical="top" wrapText="1"/>
      <protection locked="0"/>
    </xf>
    <xf numFmtId="9" fontId="21" fillId="5" borderId="13" xfId="0" applyNumberFormat="1" applyFont="1" applyFill="1" applyBorder="1" applyAlignment="1" applyProtection="1">
      <alignment horizontal="center" vertical="top" wrapText="1"/>
      <protection locked="0"/>
    </xf>
    <xf numFmtId="0" fontId="11" fillId="0" borderId="9" xfId="0" applyFont="1" applyBorder="1" applyAlignment="1" applyProtection="1">
      <alignment horizontal="left" vertical="top"/>
    </xf>
    <xf numFmtId="0" fontId="21" fillId="0" borderId="6" xfId="0" applyFont="1" applyFill="1" applyBorder="1" applyAlignment="1" applyProtection="1">
      <alignment horizontal="left" vertical="top" wrapText="1"/>
    </xf>
    <xf numFmtId="0" fontId="11" fillId="4" borderId="10" xfId="0" applyFont="1" applyFill="1" applyBorder="1" applyAlignment="1" applyProtection="1">
      <alignment horizontal="left"/>
    </xf>
    <xf numFmtId="0" fontId="21" fillId="5" borderId="10" xfId="0" applyFont="1" applyFill="1" applyBorder="1" applyAlignment="1" applyProtection="1">
      <alignment horizontal="center" vertical="top" wrapText="1"/>
    </xf>
    <xf numFmtId="0" fontId="21" fillId="5" borderId="10" xfId="0" applyFont="1" applyFill="1" applyBorder="1" applyAlignment="1" applyProtection="1">
      <alignment horizontal="center" vertical="top" wrapText="1"/>
      <protection locked="0"/>
    </xf>
    <xf numFmtId="9" fontId="21" fillId="5" borderId="10" xfId="2" applyFont="1" applyFill="1" applyBorder="1" applyAlignment="1" applyProtection="1">
      <alignment horizontal="center" vertical="top" wrapText="1"/>
    </xf>
    <xf numFmtId="9" fontId="21" fillId="0" borderId="11" xfId="0" applyNumberFormat="1" applyFont="1" applyFill="1" applyBorder="1" applyAlignment="1" applyProtection="1">
      <alignment horizontal="center" vertical="top" wrapText="1"/>
    </xf>
    <xf numFmtId="9" fontId="21" fillId="0" borderId="12" xfId="0" applyNumberFormat="1" applyFont="1" applyFill="1" applyBorder="1" applyAlignment="1" applyProtection="1">
      <alignment horizontal="center" vertical="top" wrapText="1"/>
    </xf>
    <xf numFmtId="9" fontId="21" fillId="0" borderId="13" xfId="0" applyNumberFormat="1" applyFont="1" applyFill="1" applyBorder="1" applyAlignment="1" applyProtection="1">
      <alignment horizontal="center" vertical="top" wrapText="1"/>
    </xf>
    <xf numFmtId="9" fontId="21" fillId="5" borderId="11" xfId="2" applyFont="1" applyFill="1" applyBorder="1" applyAlignment="1" applyProtection="1">
      <alignment horizontal="center" vertical="top" wrapText="1"/>
    </xf>
    <xf numFmtId="9" fontId="21" fillId="5" borderId="12" xfId="2" applyFont="1" applyFill="1" applyBorder="1" applyAlignment="1" applyProtection="1">
      <alignment horizontal="center" vertical="top" wrapText="1"/>
    </xf>
    <xf numFmtId="9" fontId="21" fillId="5" borderId="13" xfId="2" applyFont="1" applyFill="1" applyBorder="1" applyAlignment="1" applyProtection="1">
      <alignment horizontal="center" vertical="top" wrapText="1"/>
    </xf>
    <xf numFmtId="0" fontId="2" fillId="0" borderId="6" xfId="0" applyFont="1" applyFill="1" applyBorder="1" applyAlignment="1" applyProtection="1">
      <alignment horizontal="left"/>
    </xf>
    <xf numFmtId="2" fontId="21" fillId="5" borderId="11" xfId="0" applyNumberFormat="1" applyFont="1" applyFill="1" applyBorder="1" applyAlignment="1" applyProtection="1">
      <alignment horizontal="center" vertical="top" wrapText="1"/>
      <protection locked="0"/>
    </xf>
    <xf numFmtId="2" fontId="21" fillId="5" borderId="12" xfId="0" applyNumberFormat="1" applyFont="1" applyFill="1" applyBorder="1" applyAlignment="1" applyProtection="1">
      <alignment horizontal="center" vertical="top" wrapText="1"/>
      <protection locked="0"/>
    </xf>
    <xf numFmtId="2" fontId="21" fillId="5" borderId="13" xfId="0" applyNumberFormat="1" applyFont="1" applyFill="1" applyBorder="1" applyAlignment="1" applyProtection="1">
      <alignment horizontal="center" vertical="top" wrapText="1"/>
      <protection locked="0"/>
    </xf>
    <xf numFmtId="0" fontId="11" fillId="5" borderId="11" xfId="0" applyFont="1" applyFill="1" applyBorder="1" applyAlignment="1" applyProtection="1">
      <alignment horizontal="left"/>
    </xf>
    <xf numFmtId="0" fontId="11" fillId="5" borderId="12" xfId="0" applyFont="1" applyFill="1" applyBorder="1" applyAlignment="1" applyProtection="1">
      <alignment horizontal="left"/>
    </xf>
    <xf numFmtId="0" fontId="11" fillId="5" borderId="13" xfId="0" applyFont="1" applyFill="1" applyBorder="1" applyAlignment="1" applyProtection="1">
      <alignment horizontal="left"/>
    </xf>
    <xf numFmtId="0" fontId="21" fillId="5" borderId="11" xfId="0" applyFont="1" applyFill="1" applyBorder="1" applyAlignment="1" applyProtection="1">
      <alignment horizontal="center" vertical="top" wrapText="1"/>
      <protection locked="0"/>
    </xf>
    <xf numFmtId="0" fontId="21" fillId="5" borderId="13" xfId="0" applyFont="1" applyFill="1" applyBorder="1" applyAlignment="1" applyProtection="1">
      <alignment horizontal="center" vertical="top" wrapText="1"/>
      <protection locked="0"/>
    </xf>
    <xf numFmtId="0" fontId="20" fillId="4" borderId="11" xfId="0" applyFont="1" applyFill="1" applyBorder="1" applyAlignment="1" applyProtection="1">
      <alignment horizontal="left"/>
    </xf>
    <xf numFmtId="0" fontId="20" fillId="4" borderId="12" xfId="0" applyFont="1" applyFill="1" applyBorder="1" applyAlignment="1" applyProtection="1">
      <alignment horizontal="left"/>
    </xf>
    <xf numFmtId="0" fontId="20" fillId="4" borderId="13" xfId="0" applyFont="1" applyFill="1" applyBorder="1" applyAlignment="1" applyProtection="1">
      <alignment horizontal="left"/>
    </xf>
    <xf numFmtId="0" fontId="20" fillId="4" borderId="10" xfId="0" applyFont="1" applyFill="1" applyBorder="1" applyAlignment="1" applyProtection="1">
      <alignment horizontal="left"/>
    </xf>
    <xf numFmtId="0" fontId="2" fillId="0" borderId="6" xfId="0" applyFont="1" applyBorder="1" applyAlignment="1" applyProtection="1">
      <alignment horizontal="left" vertical="top" wrapText="1"/>
    </xf>
    <xf numFmtId="166" fontId="2" fillId="5" borderId="10" xfId="1" applyNumberFormat="1" applyFont="1" applyFill="1" applyBorder="1" applyAlignment="1" applyProtection="1">
      <alignment horizontal="center" vertical="center"/>
      <protection locked="0"/>
    </xf>
    <xf numFmtId="167" fontId="2" fillId="5" borderId="10" xfId="1" applyNumberFormat="1" applyFont="1" applyFill="1" applyBorder="1" applyAlignment="1" applyProtection="1">
      <alignment horizontal="center" vertical="center"/>
      <protection locked="0"/>
    </xf>
    <xf numFmtId="0" fontId="21" fillId="4" borderId="11" xfId="0" applyFont="1" applyFill="1" applyBorder="1" applyAlignment="1" applyProtection="1">
      <alignment horizontal="left"/>
    </xf>
    <xf numFmtId="0" fontId="21" fillId="4" borderId="12" xfId="0" applyFont="1" applyFill="1" applyBorder="1" applyAlignment="1" applyProtection="1">
      <alignment horizontal="left"/>
    </xf>
    <xf numFmtId="0" fontId="21" fillId="4" borderId="13" xfId="0" applyFont="1" applyFill="1" applyBorder="1" applyAlignment="1" applyProtection="1">
      <alignment horizontal="left"/>
    </xf>
    <xf numFmtId="167" fontId="2" fillId="5" borderId="11" xfId="1" applyNumberFormat="1" applyFont="1" applyFill="1" applyBorder="1" applyAlignment="1" applyProtection="1">
      <alignment horizontal="center" vertical="center"/>
      <protection locked="0"/>
    </xf>
    <xf numFmtId="167" fontId="2" fillId="5" borderId="12" xfId="1" applyNumberFormat="1" applyFont="1" applyFill="1" applyBorder="1" applyAlignment="1" applyProtection="1">
      <alignment horizontal="center" vertical="center"/>
      <protection locked="0"/>
    </xf>
    <xf numFmtId="167" fontId="2" fillId="5" borderId="13" xfId="1" applyNumberFormat="1" applyFont="1" applyFill="1" applyBorder="1" applyAlignment="1" applyProtection="1">
      <alignment horizontal="center" vertical="center"/>
      <protection locked="0"/>
    </xf>
    <xf numFmtId="166" fontId="2" fillId="5" borderId="11" xfId="1" applyNumberFormat="1" applyFont="1" applyFill="1" applyBorder="1" applyAlignment="1" applyProtection="1">
      <alignment horizontal="center" vertical="center"/>
      <protection locked="0"/>
    </xf>
    <xf numFmtId="166" fontId="2" fillId="5" borderId="12" xfId="1" applyNumberFormat="1" applyFont="1" applyFill="1" applyBorder="1" applyAlignment="1" applyProtection="1">
      <alignment horizontal="center" vertical="center"/>
      <protection locked="0"/>
    </xf>
    <xf numFmtId="166" fontId="2" fillId="5" borderId="13" xfId="1" applyNumberFormat="1" applyFont="1" applyFill="1" applyBorder="1" applyAlignment="1" applyProtection="1">
      <alignment horizontal="center" vertical="center"/>
      <protection locked="0"/>
    </xf>
    <xf numFmtId="0" fontId="2" fillId="0" borderId="11" xfId="0" applyFont="1" applyFill="1" applyBorder="1" applyAlignment="1" applyProtection="1">
      <alignment horizontal="center" vertical="center" wrapText="1"/>
    </xf>
    <xf numFmtId="0" fontId="2" fillId="5" borderId="5" xfId="0" applyFont="1" applyFill="1" applyBorder="1" applyAlignment="1" applyProtection="1">
      <alignment horizontal="center" vertical="center" wrapText="1"/>
      <protection locked="0"/>
    </xf>
    <xf numFmtId="0" fontId="2" fillId="5" borderId="6" xfId="0" applyFont="1" applyFill="1" applyBorder="1" applyAlignment="1" applyProtection="1">
      <alignment horizontal="center" vertical="center" wrapText="1"/>
      <protection locked="0"/>
    </xf>
    <xf numFmtId="0" fontId="2" fillId="5" borderId="19" xfId="0" applyFont="1" applyFill="1" applyBorder="1" applyAlignment="1" applyProtection="1">
      <alignment horizontal="center" vertical="center" wrapText="1"/>
      <protection locked="0"/>
    </xf>
    <xf numFmtId="0" fontId="2" fillId="5" borderId="8" xfId="0" applyFont="1" applyFill="1" applyBorder="1" applyAlignment="1" applyProtection="1">
      <alignment horizontal="center" vertical="center" wrapText="1"/>
      <protection locked="0"/>
    </xf>
    <xf numFmtId="0" fontId="2" fillId="5" borderId="9" xfId="0" applyFont="1" applyFill="1" applyBorder="1" applyAlignment="1" applyProtection="1">
      <alignment horizontal="center" vertical="center" wrapText="1"/>
      <protection locked="0"/>
    </xf>
    <xf numFmtId="0" fontId="2" fillId="5" borderId="20" xfId="0" applyFont="1" applyFill="1" applyBorder="1" applyAlignment="1" applyProtection="1">
      <alignment horizontal="center" vertical="center" wrapText="1"/>
      <protection locked="0"/>
    </xf>
    <xf numFmtId="0" fontId="2" fillId="4" borderId="16" xfId="0" applyFont="1" applyFill="1" applyBorder="1" applyAlignment="1" applyProtection="1">
      <alignment horizontal="center" vertical="center" wrapText="1"/>
    </xf>
    <xf numFmtId="0" fontId="2" fillId="4" borderId="21" xfId="0" applyFont="1" applyFill="1" applyBorder="1" applyAlignment="1" applyProtection="1">
      <alignment horizontal="center" vertical="center" wrapText="1"/>
    </xf>
    <xf numFmtId="0" fontId="2" fillId="4" borderId="10" xfId="0" applyFont="1" applyFill="1" applyBorder="1" applyAlignment="1" applyProtection="1">
      <alignment horizontal="left" vertical="center"/>
    </xf>
    <xf numFmtId="0" fontId="2" fillId="0" borderId="5" xfId="0" applyFont="1" applyFill="1" applyBorder="1" applyAlignment="1" applyProtection="1">
      <alignment horizontal="center"/>
    </xf>
    <xf numFmtId="0" fontId="2" fillId="0" borderId="6" xfId="0" applyFont="1" applyFill="1" applyBorder="1" applyAlignment="1" applyProtection="1">
      <alignment horizontal="center"/>
    </xf>
    <xf numFmtId="0" fontId="2" fillId="0" borderId="19" xfId="0" applyFont="1" applyFill="1" applyBorder="1" applyAlignment="1" applyProtection="1">
      <alignment horizontal="center"/>
    </xf>
    <xf numFmtId="0" fontId="2" fillId="0" borderId="14" xfId="0" applyFont="1" applyFill="1" applyBorder="1" applyAlignment="1" applyProtection="1">
      <alignment horizontal="center"/>
    </xf>
    <xf numFmtId="0" fontId="2" fillId="0" borderId="0" xfId="0" applyFont="1" applyFill="1" applyBorder="1" applyAlignment="1" applyProtection="1">
      <alignment horizontal="center"/>
    </xf>
    <xf numFmtId="0" fontId="2" fillId="0" borderId="15" xfId="0" applyFont="1" applyFill="1" applyBorder="1" applyAlignment="1" applyProtection="1">
      <alignment horizontal="center"/>
    </xf>
    <xf numFmtId="0" fontId="2" fillId="0" borderId="10" xfId="0" applyFont="1" applyFill="1" applyBorder="1" applyAlignment="1" applyProtection="1">
      <alignment horizontal="center"/>
    </xf>
    <xf numFmtId="0" fontId="2" fillId="0" borderId="10" xfId="0" applyFont="1" applyFill="1" applyBorder="1" applyAlignment="1" applyProtection="1">
      <alignment horizontal="center" vertical="center" wrapText="1"/>
    </xf>
    <xf numFmtId="0" fontId="2" fillId="4" borderId="5" xfId="0" applyFont="1" applyFill="1" applyBorder="1" applyAlignment="1" applyProtection="1">
      <alignment horizontal="left" vertical="center"/>
    </xf>
    <xf numFmtId="0" fontId="2" fillId="4" borderId="6" xfId="0" applyFont="1" applyFill="1" applyBorder="1" applyAlignment="1" applyProtection="1">
      <alignment horizontal="left" vertical="center"/>
    </xf>
    <xf numFmtId="0" fontId="2" fillId="4" borderId="19" xfId="0" applyFont="1" applyFill="1" applyBorder="1" applyAlignment="1" applyProtection="1">
      <alignment horizontal="left" vertical="center"/>
    </xf>
    <xf numFmtId="0" fontId="2" fillId="4" borderId="8" xfId="0" applyFont="1" applyFill="1" applyBorder="1" applyAlignment="1" applyProtection="1">
      <alignment horizontal="left" vertical="center"/>
    </xf>
    <xf numFmtId="0" fontId="2" fillId="4" borderId="9" xfId="0" applyFont="1" applyFill="1" applyBorder="1" applyAlignment="1" applyProtection="1">
      <alignment horizontal="left" vertical="center"/>
    </xf>
    <xf numFmtId="0" fontId="2" fillId="4" borderId="20" xfId="0" applyFont="1" applyFill="1" applyBorder="1" applyAlignment="1" applyProtection="1">
      <alignment horizontal="left" vertical="center"/>
    </xf>
    <xf numFmtId="0" fontId="2" fillId="0" borderId="5"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wrapText="1"/>
    </xf>
    <xf numFmtId="0" fontId="2" fillId="5" borderId="5" xfId="0" applyFont="1" applyFill="1" applyBorder="1" applyAlignment="1" applyProtection="1">
      <alignment horizontal="center"/>
      <protection locked="0"/>
    </xf>
    <xf numFmtId="0" fontId="2" fillId="5" borderId="6" xfId="0" applyFont="1" applyFill="1" applyBorder="1" applyAlignment="1" applyProtection="1">
      <alignment horizontal="center"/>
      <protection locked="0"/>
    </xf>
    <xf numFmtId="0" fontId="2" fillId="5" borderId="19" xfId="0" applyFont="1" applyFill="1" applyBorder="1" applyAlignment="1" applyProtection="1">
      <alignment horizontal="center"/>
      <protection locked="0"/>
    </xf>
    <xf numFmtId="0" fontId="2" fillId="5" borderId="8" xfId="0" applyFont="1" applyFill="1" applyBorder="1" applyAlignment="1" applyProtection="1">
      <alignment horizontal="center"/>
      <protection locked="0"/>
    </xf>
    <xf numFmtId="0" fontId="2" fillId="5" borderId="9" xfId="0" applyFont="1" applyFill="1" applyBorder="1" applyAlignment="1" applyProtection="1">
      <alignment horizontal="center"/>
      <protection locked="0"/>
    </xf>
    <xf numFmtId="0" fontId="2" fillId="5" borderId="20" xfId="0" applyFont="1" applyFill="1" applyBorder="1" applyAlignment="1" applyProtection="1">
      <alignment horizontal="center"/>
      <protection locked="0"/>
    </xf>
    <xf numFmtId="0" fontId="2" fillId="4" borderId="10" xfId="0" applyFont="1" applyFill="1" applyBorder="1" applyAlignment="1" applyProtection="1">
      <alignment horizontal="center" vertical="center" wrapText="1"/>
    </xf>
    <xf numFmtId="0" fontId="2" fillId="5" borderId="10" xfId="0" applyFont="1" applyFill="1" applyBorder="1" applyAlignment="1" applyProtection="1">
      <alignment horizontal="center" vertical="center" wrapText="1"/>
      <protection locked="0"/>
    </xf>
    <xf numFmtId="0" fontId="11" fillId="6" borderId="10" xfId="0" applyFont="1" applyFill="1" applyBorder="1" applyAlignment="1" applyProtection="1">
      <alignment horizontal="left"/>
    </xf>
    <xf numFmtId="0" fontId="26" fillId="9" borderId="4" xfId="0" applyFont="1" applyFill="1" applyBorder="1" applyAlignment="1">
      <alignment horizontal="left" vertical="center" wrapText="1"/>
    </xf>
    <xf numFmtId="0" fontId="26" fillId="9" borderId="0" xfId="0" applyFont="1" applyFill="1" applyBorder="1" applyAlignment="1">
      <alignment horizontal="left" vertical="center" wrapText="1"/>
    </xf>
    <xf numFmtId="0" fontId="26" fillId="9" borderId="7" xfId="0" applyFont="1" applyFill="1" applyBorder="1" applyAlignment="1">
      <alignment horizontal="left" vertical="center" wrapText="1"/>
    </xf>
    <xf numFmtId="0" fontId="12" fillId="4" borderId="10" xfId="0" applyFont="1" applyFill="1" applyBorder="1" applyAlignment="1" applyProtection="1">
      <alignment horizontal="left"/>
    </xf>
    <xf numFmtId="49" fontId="2" fillId="5" borderId="10" xfId="2" quotePrefix="1" applyNumberFormat="1" applyFont="1" applyFill="1" applyBorder="1" applyAlignment="1" applyProtection="1">
      <alignment horizontal="center" vertical="center"/>
      <protection locked="0"/>
    </xf>
    <xf numFmtId="0" fontId="12" fillId="0" borderId="9" xfId="0" applyFont="1" applyFill="1" applyBorder="1" applyAlignment="1" applyProtection="1">
      <alignment horizontal="left" vertical="top"/>
    </xf>
    <xf numFmtId="0" fontId="20" fillId="5" borderId="10" xfId="0" applyFont="1" applyFill="1" applyBorder="1" applyAlignment="1" applyProtection="1">
      <alignment horizontal="center" vertical="top" wrapText="1"/>
    </xf>
    <xf numFmtId="0" fontId="21" fillId="4" borderId="10" xfId="0" applyFont="1" applyFill="1" applyBorder="1" applyAlignment="1" applyProtection="1">
      <alignment horizontal="center" vertical="top" wrapText="1"/>
    </xf>
    <xf numFmtId="0" fontId="11" fillId="4" borderId="10" xfId="0" applyFont="1" applyFill="1" applyBorder="1" applyAlignment="1" applyProtection="1">
      <alignment horizontal="center"/>
    </xf>
    <xf numFmtId="0" fontId="2" fillId="5" borderId="10" xfId="0" applyFont="1" applyFill="1" applyBorder="1" applyAlignment="1" applyProtection="1">
      <alignment horizontal="center"/>
      <protection locked="0"/>
    </xf>
    <xf numFmtId="0" fontId="26" fillId="9" borderId="4" xfId="0" applyFont="1" applyFill="1" applyBorder="1" applyAlignment="1">
      <alignment horizontal="center" vertical="center" wrapText="1"/>
    </xf>
    <xf numFmtId="0" fontId="26" fillId="9" borderId="0" xfId="0" applyFont="1" applyFill="1" applyBorder="1" applyAlignment="1">
      <alignment horizontal="center" vertical="center" wrapText="1"/>
    </xf>
    <xf numFmtId="0" fontId="26" fillId="9" borderId="7" xfId="0" applyFont="1" applyFill="1" applyBorder="1" applyAlignment="1">
      <alignment horizontal="center" vertical="center" wrapText="1"/>
    </xf>
    <xf numFmtId="0" fontId="12" fillId="0" borderId="9" xfId="0" applyFont="1" applyBorder="1" applyAlignment="1" applyProtection="1">
      <alignment horizontal="left" vertical="top"/>
    </xf>
    <xf numFmtId="0" fontId="8" fillId="0" borderId="0" xfId="0" applyFont="1" applyBorder="1" applyAlignment="1" applyProtection="1">
      <alignment horizontal="left" vertical="top" wrapText="1"/>
    </xf>
    <xf numFmtId="167" fontId="8" fillId="4" borderId="10" xfId="1" applyNumberFormat="1" applyFont="1" applyFill="1" applyBorder="1" applyAlignment="1" applyProtection="1">
      <alignment horizontal="center" vertical="center"/>
    </xf>
    <xf numFmtId="0" fontId="8" fillId="4" borderId="18" xfId="0" applyFont="1" applyFill="1" applyBorder="1" applyAlignment="1" applyProtection="1">
      <alignment horizontal="center" vertical="center" wrapText="1"/>
    </xf>
    <xf numFmtId="0" fontId="8" fillId="4" borderId="16" xfId="0" applyFont="1" applyFill="1" applyBorder="1" applyAlignment="1" applyProtection="1">
      <alignment horizontal="center" vertical="center" wrapText="1"/>
    </xf>
    <xf numFmtId="0" fontId="8" fillId="4" borderId="21" xfId="0" applyFont="1" applyFill="1" applyBorder="1" applyAlignment="1" applyProtection="1">
      <alignment horizontal="center" vertical="center" wrapText="1"/>
    </xf>
    <xf numFmtId="0" fontId="8" fillId="5" borderId="10" xfId="0" applyFont="1" applyFill="1" applyBorder="1" applyAlignment="1" applyProtection="1">
      <alignment horizontal="center" vertical="center" wrapText="1"/>
      <protection locked="0"/>
    </xf>
    <xf numFmtId="0" fontId="8" fillId="5" borderId="11" xfId="0" applyFont="1" applyFill="1" applyBorder="1" applyAlignment="1" applyProtection="1">
      <alignment horizontal="center"/>
      <protection locked="0"/>
    </xf>
    <xf numFmtId="0" fontId="8" fillId="5" borderId="12" xfId="0" applyFont="1" applyFill="1" applyBorder="1" applyAlignment="1" applyProtection="1">
      <alignment horizontal="center"/>
      <protection locked="0"/>
    </xf>
    <xf numFmtId="0" fontId="8" fillId="5" borderId="13" xfId="0" applyFont="1" applyFill="1" applyBorder="1" applyAlignment="1" applyProtection="1">
      <alignment horizontal="center"/>
      <protection locked="0"/>
    </xf>
    <xf numFmtId="0" fontId="26" fillId="9" borderId="22" xfId="0" applyFont="1" applyFill="1" applyBorder="1" applyAlignment="1">
      <alignment horizontal="center" vertical="center" wrapText="1"/>
    </xf>
    <xf numFmtId="0" fontId="26" fillId="9" borderId="23" xfId="0" applyFont="1" applyFill="1" applyBorder="1" applyAlignment="1">
      <alignment horizontal="center" vertical="center" wrapText="1"/>
    </xf>
    <xf numFmtId="0" fontId="26" fillId="9" borderId="24" xfId="0" applyFont="1" applyFill="1" applyBorder="1" applyAlignment="1">
      <alignment horizontal="center" vertical="center" wrapText="1"/>
    </xf>
    <xf numFmtId="2" fontId="17" fillId="5" borderId="11" xfId="0" applyNumberFormat="1" applyFont="1" applyFill="1" applyBorder="1" applyAlignment="1" applyProtection="1">
      <alignment horizontal="center" vertical="top" wrapText="1"/>
    </xf>
    <xf numFmtId="2" fontId="17" fillId="5" borderId="12" xfId="0" applyNumberFormat="1" applyFont="1" applyFill="1" applyBorder="1" applyAlignment="1" applyProtection="1">
      <alignment horizontal="center" vertical="top" wrapText="1"/>
    </xf>
    <xf numFmtId="2" fontId="17" fillId="5" borderId="13" xfId="0" applyNumberFormat="1" applyFont="1" applyFill="1" applyBorder="1" applyAlignment="1" applyProtection="1">
      <alignment horizontal="center" vertical="top" wrapText="1"/>
    </xf>
    <xf numFmtId="0" fontId="20" fillId="7" borderId="11" xfId="0" applyNumberFormat="1" applyFont="1" applyFill="1" applyBorder="1" applyAlignment="1" applyProtection="1">
      <alignment horizontal="right" vertical="top" wrapText="1"/>
    </xf>
    <xf numFmtId="0" fontId="20" fillId="7" borderId="12" xfId="0" applyNumberFormat="1" applyFont="1" applyFill="1" applyBorder="1" applyAlignment="1" applyProtection="1">
      <alignment horizontal="right" vertical="top" wrapText="1"/>
    </xf>
    <xf numFmtId="0" fontId="20" fillId="7" borderId="13" xfId="0" applyNumberFormat="1" applyFont="1" applyFill="1" applyBorder="1" applyAlignment="1" applyProtection="1">
      <alignment horizontal="right" vertical="top" wrapText="1"/>
    </xf>
    <xf numFmtId="9" fontId="20" fillId="7" borderId="11" xfId="0" applyNumberFormat="1" applyFont="1" applyFill="1" applyBorder="1" applyAlignment="1" applyProtection="1">
      <alignment horizontal="left" vertical="top" wrapText="1"/>
    </xf>
    <xf numFmtId="9" fontId="20" fillId="7" borderId="12" xfId="0" applyNumberFormat="1" applyFont="1" applyFill="1" applyBorder="1" applyAlignment="1" applyProtection="1">
      <alignment horizontal="left" vertical="top" wrapText="1"/>
    </xf>
    <xf numFmtId="9" fontId="20" fillId="7" borderId="13" xfId="0" applyNumberFormat="1" applyFont="1" applyFill="1" applyBorder="1" applyAlignment="1" applyProtection="1">
      <alignment horizontal="left" vertical="top" wrapText="1"/>
    </xf>
    <xf numFmtId="9" fontId="21" fillId="4" borderId="10" xfId="2" applyFont="1" applyFill="1" applyBorder="1" applyAlignment="1" applyProtection="1">
      <alignment horizontal="center" vertical="top" wrapText="1"/>
    </xf>
    <xf numFmtId="0" fontId="8" fillId="0" borderId="5"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8" fillId="8" borderId="5" xfId="0" applyFont="1" applyFill="1" applyBorder="1" applyAlignment="1" applyProtection="1">
      <alignment horizontal="center" vertical="center" wrapText="1"/>
    </xf>
    <xf numFmtId="0" fontId="8" fillId="8" borderId="6" xfId="0" applyFont="1" applyFill="1" applyBorder="1" applyAlignment="1" applyProtection="1">
      <alignment horizontal="center" vertical="center" wrapText="1"/>
    </xf>
    <xf numFmtId="0" fontId="8" fillId="8" borderId="19" xfId="0" applyFont="1" applyFill="1" applyBorder="1" applyAlignment="1" applyProtection="1">
      <alignment horizontal="center" vertical="center" wrapText="1"/>
    </xf>
    <xf numFmtId="0" fontId="8" fillId="8" borderId="14" xfId="0" applyFont="1" applyFill="1" applyBorder="1" applyAlignment="1" applyProtection="1">
      <alignment horizontal="center" vertical="center" wrapText="1"/>
    </xf>
    <xf numFmtId="0" fontId="8" fillId="8" borderId="0" xfId="0" applyFont="1" applyFill="1" applyBorder="1" applyAlignment="1" applyProtection="1">
      <alignment horizontal="center" vertical="center" wrapText="1"/>
    </xf>
    <xf numFmtId="0" fontId="8" fillId="8" borderId="15" xfId="0" applyFont="1" applyFill="1" applyBorder="1" applyAlignment="1" applyProtection="1">
      <alignment horizontal="center" vertical="center" wrapText="1"/>
    </xf>
    <xf numFmtId="0" fontId="8" fillId="8" borderId="8" xfId="0" applyFont="1" applyFill="1" applyBorder="1" applyAlignment="1" applyProtection="1">
      <alignment horizontal="center" vertical="center" wrapText="1"/>
    </xf>
    <xf numFmtId="0" fontId="8" fillId="8" borderId="9" xfId="0" applyFont="1" applyFill="1" applyBorder="1" applyAlignment="1" applyProtection="1">
      <alignment horizontal="center" vertical="center" wrapText="1"/>
    </xf>
    <xf numFmtId="0" fontId="8" fillId="8" borderId="20" xfId="0" applyFont="1" applyFill="1" applyBorder="1" applyAlignment="1" applyProtection="1">
      <alignment horizontal="center" vertical="center" wrapText="1"/>
    </xf>
    <xf numFmtId="0" fontId="12" fillId="4" borderId="10" xfId="0" applyFont="1" applyFill="1" applyBorder="1" applyAlignment="1" applyProtection="1">
      <alignment horizontal="center" vertical="center"/>
    </xf>
    <xf numFmtId="2" fontId="8" fillId="5" borderId="10" xfId="1" applyNumberFormat="1" applyFont="1" applyFill="1" applyBorder="1" applyAlignment="1" applyProtection="1">
      <alignment horizontal="center" vertical="center"/>
      <protection locked="0"/>
    </xf>
    <xf numFmtId="9" fontId="20" fillId="5" borderId="11" xfId="0" applyNumberFormat="1" applyFont="1" applyFill="1" applyBorder="1" applyAlignment="1" applyProtection="1">
      <alignment horizontal="center" vertical="top" wrapText="1"/>
    </xf>
    <xf numFmtId="9" fontId="20" fillId="5" borderId="12" xfId="0" applyNumberFormat="1" applyFont="1" applyFill="1" applyBorder="1" applyAlignment="1" applyProtection="1">
      <alignment horizontal="center" vertical="top" wrapText="1"/>
    </xf>
    <xf numFmtId="9" fontId="20" fillId="5" borderId="13" xfId="0" applyNumberFormat="1" applyFont="1" applyFill="1" applyBorder="1" applyAlignment="1" applyProtection="1">
      <alignment horizontal="center" vertical="top" wrapText="1"/>
    </xf>
    <xf numFmtId="9" fontId="20" fillId="0" borderId="11" xfId="0" applyNumberFormat="1" applyFont="1" applyFill="1" applyBorder="1" applyAlignment="1" applyProtection="1">
      <alignment horizontal="center" vertical="top" wrapText="1"/>
    </xf>
    <xf numFmtId="9" fontId="20" fillId="0" borderId="12" xfId="0" applyNumberFormat="1" applyFont="1" applyFill="1" applyBorder="1" applyAlignment="1" applyProtection="1">
      <alignment horizontal="center" vertical="top" wrapText="1"/>
    </xf>
    <xf numFmtId="9" fontId="20" fillId="0" borderId="13" xfId="0" applyNumberFormat="1" applyFont="1" applyFill="1" applyBorder="1" applyAlignment="1" applyProtection="1">
      <alignment horizontal="center" vertical="top" wrapText="1"/>
    </xf>
    <xf numFmtId="168" fontId="8" fillId="8" borderId="10" xfId="1" applyNumberFormat="1" applyFont="1" applyFill="1" applyBorder="1" applyAlignment="1" applyProtection="1">
      <alignment horizontal="center" vertical="center"/>
      <protection locked="0"/>
    </xf>
    <xf numFmtId="0" fontId="26" fillId="9" borderId="4" xfId="0" applyFont="1" applyFill="1" applyBorder="1" applyAlignment="1">
      <alignment horizontal="left" vertical="top"/>
    </xf>
    <xf numFmtId="0" fontId="26" fillId="9" borderId="0" xfId="0" applyFont="1" applyFill="1" applyBorder="1" applyAlignment="1">
      <alignment horizontal="left" vertical="top"/>
    </xf>
    <xf numFmtId="0" fontId="26" fillId="9" borderId="7" xfId="0" applyFont="1" applyFill="1" applyBorder="1" applyAlignment="1">
      <alignment horizontal="left" vertical="top"/>
    </xf>
    <xf numFmtId="9" fontId="20" fillId="7" borderId="11" xfId="0" applyNumberFormat="1" applyFont="1" applyFill="1" applyBorder="1" applyAlignment="1" applyProtection="1">
      <alignment horizontal="center" vertical="top" wrapText="1"/>
    </xf>
    <xf numFmtId="9" fontId="20" fillId="7" borderId="12" xfId="0" applyNumberFormat="1" applyFont="1" applyFill="1" applyBorder="1" applyAlignment="1" applyProtection="1">
      <alignment horizontal="center" vertical="top" wrapText="1"/>
    </xf>
    <xf numFmtId="9" fontId="20" fillId="7" borderId="13" xfId="0" applyNumberFormat="1" applyFont="1" applyFill="1" applyBorder="1" applyAlignment="1" applyProtection="1">
      <alignment horizontal="center" vertical="top" wrapText="1"/>
    </xf>
    <xf numFmtId="0" fontId="26" fillId="0" borderId="0" xfId="0" applyFont="1" applyAlignment="1">
      <alignment horizontal="center" wrapText="1"/>
    </xf>
    <xf numFmtId="0" fontId="23" fillId="0" borderId="6" xfId="0" applyFont="1" applyFill="1" applyBorder="1" applyAlignment="1" applyProtection="1">
      <alignment horizontal="left" vertical="top" wrapText="1"/>
    </xf>
    <xf numFmtId="0" fontId="8" fillId="7" borderId="11" xfId="0" applyFont="1" applyFill="1" applyBorder="1" applyAlignment="1" applyProtection="1">
      <alignment horizontal="center" vertical="center"/>
    </xf>
    <xf numFmtId="0" fontId="8" fillId="7" borderId="12" xfId="0" applyFont="1" applyFill="1" applyBorder="1" applyAlignment="1" applyProtection="1">
      <alignment horizontal="center" vertical="center"/>
    </xf>
    <xf numFmtId="0" fontId="8" fillId="7" borderId="13" xfId="0" applyFont="1" applyFill="1" applyBorder="1" applyAlignment="1" applyProtection="1">
      <alignment horizontal="center" vertical="center"/>
    </xf>
    <xf numFmtId="0" fontId="2" fillId="5" borderId="11" xfId="0" applyFont="1" applyFill="1" applyBorder="1" applyAlignment="1" applyProtection="1">
      <alignment horizontal="center"/>
    </xf>
    <xf numFmtId="0" fontId="2" fillId="5" borderId="12" xfId="0" applyFont="1" applyFill="1" applyBorder="1" applyAlignment="1" applyProtection="1">
      <alignment horizontal="center"/>
    </xf>
    <xf numFmtId="0" fontId="2" fillId="5" borderId="13" xfId="0" applyFont="1" applyFill="1" applyBorder="1" applyAlignment="1" applyProtection="1">
      <alignment horizontal="center"/>
    </xf>
    <xf numFmtId="0" fontId="2" fillId="7" borderId="10" xfId="2" quotePrefix="1" applyNumberFormat="1" applyFont="1" applyFill="1" applyBorder="1" applyAlignment="1" applyProtection="1">
      <alignment horizontal="center" vertical="center"/>
      <protection locked="0"/>
    </xf>
    <xf numFmtId="14" fontId="8" fillId="4" borderId="11" xfId="0" applyNumberFormat="1" applyFont="1" applyFill="1" applyBorder="1" applyAlignment="1" applyProtection="1">
      <alignment horizontal="center" vertical="center"/>
    </xf>
    <xf numFmtId="0" fontId="8" fillId="4" borderId="12" xfId="0" applyFont="1" applyFill="1" applyBorder="1" applyAlignment="1" applyProtection="1">
      <alignment horizontal="center" vertical="center"/>
    </xf>
    <xf numFmtId="0" fontId="8" fillId="4" borderId="13" xfId="0" applyFont="1" applyFill="1" applyBorder="1" applyAlignment="1" applyProtection="1">
      <alignment horizontal="center" vertical="center"/>
    </xf>
    <xf numFmtId="0" fontId="9" fillId="4" borderId="11" xfId="0" applyFont="1" applyFill="1" applyBorder="1" applyAlignment="1" applyProtection="1">
      <alignment horizontal="left"/>
    </xf>
    <xf numFmtId="0" fontId="9" fillId="4" borderId="12" xfId="0" applyFont="1" applyFill="1" applyBorder="1" applyAlignment="1" applyProtection="1">
      <alignment horizontal="left"/>
    </xf>
    <xf numFmtId="0" fontId="9" fillId="4" borderId="13" xfId="0" applyFont="1" applyFill="1" applyBorder="1" applyAlignment="1" applyProtection="1">
      <alignment horizontal="left"/>
    </xf>
    <xf numFmtId="0" fontId="26" fillId="9" borderId="4" xfId="0" applyFont="1" applyFill="1" applyBorder="1" applyAlignment="1">
      <alignment horizontal="left" vertical="top" wrapText="1"/>
    </xf>
    <xf numFmtId="0" fontId="26" fillId="9" borderId="0" xfId="0" applyFont="1" applyFill="1" applyBorder="1" applyAlignment="1">
      <alignment horizontal="left" vertical="top" wrapText="1"/>
    </xf>
    <xf numFmtId="0" fontId="26" fillId="9" borderId="7" xfId="0" applyFont="1" applyFill="1" applyBorder="1" applyAlignment="1">
      <alignment horizontal="left" vertical="top" wrapText="1"/>
    </xf>
    <xf numFmtId="0" fontId="27" fillId="7" borderId="25" xfId="0" applyFont="1" applyFill="1" applyBorder="1" applyAlignment="1" applyProtection="1">
      <alignment horizontal="center" vertical="center"/>
    </xf>
    <xf numFmtId="0" fontId="27" fillId="7" borderId="26" xfId="0" applyFont="1" applyFill="1" applyBorder="1" applyAlignment="1" applyProtection="1">
      <alignment horizontal="center" vertical="center"/>
    </xf>
    <xf numFmtId="0" fontId="27" fillId="7" borderId="27" xfId="0" applyFont="1" applyFill="1" applyBorder="1" applyAlignment="1" applyProtection="1">
      <alignment horizontal="center" vertical="center"/>
    </xf>
    <xf numFmtId="0" fontId="2" fillId="7" borderId="11" xfId="2" quotePrefix="1" applyNumberFormat="1" applyFont="1" applyFill="1" applyBorder="1" applyAlignment="1" applyProtection="1">
      <alignment horizontal="center" vertical="center"/>
      <protection locked="0"/>
    </xf>
    <xf numFmtId="0" fontId="2" fillId="7" borderId="12" xfId="2" quotePrefix="1" applyNumberFormat="1" applyFont="1" applyFill="1" applyBorder="1" applyAlignment="1" applyProtection="1">
      <alignment horizontal="center" vertical="center"/>
      <protection locked="0"/>
    </xf>
    <xf numFmtId="0" fontId="2" fillId="7" borderId="13" xfId="2" quotePrefix="1" applyNumberFormat="1" applyFont="1" applyFill="1" applyBorder="1" applyAlignment="1" applyProtection="1">
      <alignment horizontal="center" vertical="center"/>
      <protection locked="0"/>
    </xf>
    <xf numFmtId="0" fontId="8" fillId="2" borderId="10" xfId="2" quotePrefix="1" applyNumberFormat="1" applyFont="1" applyFill="1" applyBorder="1" applyAlignment="1" applyProtection="1">
      <alignment horizontal="center" vertical="center"/>
      <protection locked="0"/>
    </xf>
    <xf numFmtId="0" fontId="2" fillId="4" borderId="11" xfId="0" applyFont="1" applyFill="1" applyBorder="1" applyAlignment="1" applyProtection="1">
      <alignment horizontal="left"/>
    </xf>
    <xf numFmtId="0" fontId="2" fillId="4" borderId="12" xfId="0" applyFont="1" applyFill="1" applyBorder="1" applyAlignment="1" applyProtection="1">
      <alignment horizontal="left"/>
    </xf>
    <xf numFmtId="0" fontId="2" fillId="4" borderId="13" xfId="0" applyFont="1" applyFill="1" applyBorder="1" applyAlignment="1" applyProtection="1">
      <alignment horizontal="left"/>
    </xf>
    <xf numFmtId="0" fontId="23" fillId="0" borderId="6" xfId="0" applyFont="1" applyBorder="1" applyAlignment="1" applyProtection="1">
      <alignment horizontal="left" wrapText="1"/>
    </xf>
    <xf numFmtId="0" fontId="13" fillId="0" borderId="0" xfId="0" applyFont="1" applyFill="1" applyBorder="1" applyAlignment="1" applyProtection="1">
      <alignment horizontal="left" vertical="top"/>
    </xf>
    <xf numFmtId="0" fontId="24" fillId="0" borderId="6" xfId="0" applyFont="1" applyBorder="1" applyAlignment="1" applyProtection="1">
      <alignment horizontal="left" vertical="top" wrapText="1"/>
    </xf>
    <xf numFmtId="0" fontId="8" fillId="4" borderId="10" xfId="0" applyFont="1" applyFill="1" applyBorder="1" applyAlignment="1" applyProtection="1">
      <alignment horizontal="left" vertical="center"/>
    </xf>
    <xf numFmtId="2" fontId="20" fillId="5" borderId="18" xfId="0" applyNumberFormat="1" applyFont="1" applyFill="1" applyBorder="1" applyAlignment="1" applyProtection="1">
      <alignment horizontal="center" vertical="center" wrapText="1"/>
    </xf>
    <xf numFmtId="2" fontId="20" fillId="5" borderId="21" xfId="0" applyNumberFormat="1" applyFont="1" applyFill="1" applyBorder="1" applyAlignment="1" applyProtection="1">
      <alignment horizontal="center" vertical="center" wrapText="1"/>
    </xf>
    <xf numFmtId="0" fontId="21" fillId="5" borderId="11" xfId="0" applyFont="1" applyFill="1" applyBorder="1" applyAlignment="1" applyProtection="1">
      <alignment horizontal="center" vertical="top" wrapText="1"/>
    </xf>
    <xf numFmtId="0" fontId="21" fillId="5" borderId="13" xfId="0" applyFont="1" applyFill="1" applyBorder="1" applyAlignment="1" applyProtection="1">
      <alignment horizontal="center" vertical="top" wrapText="1"/>
    </xf>
    <xf numFmtId="0" fontId="26" fillId="9" borderId="4" xfId="0" applyFont="1" applyFill="1" applyBorder="1" applyAlignment="1">
      <alignment horizontal="center" wrapText="1"/>
    </xf>
    <xf numFmtId="0" fontId="26" fillId="9" borderId="0" xfId="0" applyFont="1" applyFill="1" applyBorder="1" applyAlignment="1">
      <alignment horizontal="center" wrapText="1"/>
    </xf>
    <xf numFmtId="0" fontId="26" fillId="9" borderId="7" xfId="0" applyFont="1" applyFill="1" applyBorder="1" applyAlignment="1">
      <alignment horizontal="center" wrapText="1"/>
    </xf>
    <xf numFmtId="0" fontId="8" fillId="0" borderId="18" xfId="0" applyFont="1" applyBorder="1" applyAlignment="1" applyProtection="1">
      <alignment horizontal="center" wrapText="1"/>
    </xf>
    <xf numFmtId="0" fontId="8" fillId="0" borderId="16" xfId="0" applyFont="1" applyBorder="1" applyAlignment="1" applyProtection="1">
      <alignment horizontal="center" wrapText="1"/>
    </xf>
    <xf numFmtId="0" fontId="8" fillId="0" borderId="21" xfId="0" applyFont="1" applyBorder="1" applyAlignment="1" applyProtection="1">
      <alignment horizontal="center" wrapText="1"/>
    </xf>
  </cellXfs>
  <cellStyles count="3">
    <cellStyle name="Comma" xfId="1" builtinId="3"/>
    <cellStyle name="Normal" xfId="0" builtinId="0"/>
    <cellStyle name="Percent" xfId="2" builtinId="5"/>
  </cellStyles>
  <dxfs count="73">
    <dxf>
      <font>
        <color auto="1"/>
      </font>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strike val="0"/>
        <color theme="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auto="1"/>
      </font>
      <fill>
        <patternFill>
          <bgColor theme="0" tint="-4.9989318521683403E-2"/>
        </patternFill>
      </fill>
    </dxf>
    <dxf>
      <fill>
        <patternFill>
          <bgColor theme="0" tint="-4.9989318521683403E-2"/>
        </patternFill>
      </fill>
    </dxf>
    <dxf>
      <fill>
        <patternFill>
          <bgColor theme="5" tint="0.39994506668294322"/>
        </patternFill>
      </fill>
    </dxf>
    <dxf>
      <fill>
        <patternFill>
          <bgColor rgb="FF92D050"/>
        </patternFill>
      </fill>
    </dxf>
    <dxf>
      <font>
        <color auto="1"/>
      </font>
      <fill>
        <patternFill>
          <bgColor theme="0" tint="-4.9989318521683403E-2"/>
        </patternFill>
      </fill>
    </dxf>
    <dxf>
      <fill>
        <patternFill>
          <bgColor theme="0" tint="-4.9989318521683403E-2"/>
        </patternFill>
      </fill>
    </dxf>
    <dxf>
      <font>
        <color auto="1"/>
      </font>
      <fill>
        <patternFill>
          <bgColor theme="0" tint="-4.9989318521683403E-2"/>
        </patternFill>
      </fill>
    </dxf>
    <dxf>
      <fill>
        <patternFill>
          <bgColor theme="0" tint="-4.9989318521683403E-2"/>
        </patternFill>
      </fill>
    </dxf>
    <dxf>
      <font>
        <color auto="1"/>
      </font>
      <fill>
        <patternFill>
          <bgColor theme="0" tint="-4.9989318521683403E-2"/>
        </patternFill>
      </fill>
    </dxf>
    <dxf>
      <fill>
        <patternFill>
          <bgColor theme="0" tint="-4.9989318521683403E-2"/>
        </patternFill>
      </fill>
    </dxf>
    <dxf>
      <font>
        <color auto="1"/>
      </font>
      <fill>
        <patternFill>
          <bgColor theme="0" tint="-4.9989318521683403E-2"/>
        </patternFill>
      </fill>
    </dxf>
    <dxf>
      <fill>
        <patternFill>
          <bgColor theme="0" tint="-4.9989318521683403E-2"/>
        </patternFill>
      </fill>
    </dxf>
    <dxf>
      <font>
        <color auto="1"/>
      </font>
      <fill>
        <patternFill>
          <bgColor theme="0" tint="-4.9989318521683403E-2"/>
        </patternFill>
      </fill>
    </dxf>
    <dxf>
      <fill>
        <patternFill>
          <bgColor theme="0" tint="-4.9989318521683403E-2"/>
        </patternFill>
      </fill>
    </dxf>
    <dxf>
      <font>
        <color auto="1"/>
      </font>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auto="1"/>
      </font>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auto="1"/>
      </font>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169334</xdr:colOff>
      <xdr:row>1</xdr:row>
      <xdr:rowOff>105830</xdr:rowOff>
    </xdr:from>
    <xdr:to>
      <xdr:col>15</xdr:col>
      <xdr:colOff>21167</xdr:colOff>
      <xdr:row>4</xdr:row>
      <xdr:rowOff>7292</xdr:rowOff>
    </xdr:to>
    <xdr:pic>
      <xdr:nvPicPr>
        <xdr:cNvPr id="2" name="Grafik 1">
          <a:extLst>
            <a:ext uri="{FF2B5EF4-FFF2-40B4-BE49-F238E27FC236}">
              <a16:creationId xmlns:a16="http://schemas.microsoft.com/office/drawing/2014/main" id="{09B8F39F-F1BB-48F3-9D85-E974C3A1FCF3}"/>
            </a:ext>
          </a:extLst>
        </xdr:cNvPr>
        <xdr:cNvPicPr>
          <a:picLocks noChangeAspect="1"/>
        </xdr:cNvPicPr>
      </xdr:nvPicPr>
      <xdr:blipFill rotWithShape="1">
        <a:blip xmlns:r="http://schemas.openxmlformats.org/officeDocument/2006/relationships" r:embed="rId1"/>
        <a:srcRect t="16507" b="16494"/>
        <a:stretch/>
      </xdr:blipFill>
      <xdr:spPr>
        <a:xfrm>
          <a:off x="264584" y="178855"/>
          <a:ext cx="16596783" cy="698387"/>
        </a:xfrm>
        <a:prstGeom prst="rect">
          <a:avLst/>
        </a:prstGeom>
      </xdr:spPr>
    </xdr:pic>
    <xdr:clientData/>
  </xdr:twoCellAnchor>
  <xdr:oneCellAnchor>
    <xdr:from>
      <xdr:col>13</xdr:col>
      <xdr:colOff>973666</xdr:colOff>
      <xdr:row>2</xdr:row>
      <xdr:rowOff>109007</xdr:rowOff>
    </xdr:from>
    <xdr:ext cx="1961356" cy="450850"/>
    <xdr:pic>
      <xdr:nvPicPr>
        <xdr:cNvPr id="3" name="Picture 2" descr="RB LOGO">
          <a:extLst>
            <a:ext uri="{FF2B5EF4-FFF2-40B4-BE49-F238E27FC236}">
              <a16:creationId xmlns:a16="http://schemas.microsoft.com/office/drawing/2014/main" id="{6D85B171-BCF1-4B5F-9DB1-7BFE10CF6B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42041" y="324907"/>
          <a:ext cx="1961356" cy="450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0</xdr:colOff>
      <xdr:row>1</xdr:row>
      <xdr:rowOff>130814</xdr:rowOff>
    </xdr:from>
    <xdr:to>
      <xdr:col>13</xdr:col>
      <xdr:colOff>952500</xdr:colOff>
      <xdr:row>3</xdr:row>
      <xdr:rowOff>298000</xdr:rowOff>
    </xdr:to>
    <xdr:sp macro="" textlink="">
      <xdr:nvSpPr>
        <xdr:cNvPr id="4" name="Textfeld 3">
          <a:extLst>
            <a:ext uri="{FF2B5EF4-FFF2-40B4-BE49-F238E27FC236}">
              <a16:creationId xmlns:a16="http://schemas.microsoft.com/office/drawing/2014/main" id="{8DCCD732-84E8-4D94-A3A8-0F21803615F2}"/>
            </a:ext>
          </a:extLst>
        </xdr:cNvPr>
        <xdr:cNvSpPr txBox="1"/>
      </xdr:nvSpPr>
      <xdr:spPr>
        <a:xfrm>
          <a:off x="285750" y="212457"/>
          <a:ext cx="14069786" cy="6298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2400" b="1">
              <a:solidFill>
                <a:schemeClr val="bg1"/>
              </a:solidFill>
              <a:latin typeface="Bosch Office Sans" pitchFamily="2" charset="0"/>
            </a:rPr>
            <a:t>Bosch Price Contract (BPC) PUR8									V1.0</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285750</xdr:colOff>
      <xdr:row>1</xdr:row>
      <xdr:rowOff>34925</xdr:rowOff>
    </xdr:from>
    <xdr:ext cx="1961356" cy="450850"/>
    <xdr:pic>
      <xdr:nvPicPr>
        <xdr:cNvPr id="2" name="Picture 2" descr="RB 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6075" y="196850"/>
          <a:ext cx="1961356" cy="450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Bosch Colors">
  <a:themeElements>
    <a:clrScheme name="Bosch Colors">
      <a:dk1>
        <a:sysClr val="windowText" lastClr="000000"/>
      </a:dk1>
      <a:lt1>
        <a:sysClr val="window" lastClr="FFFFFF"/>
      </a:lt1>
      <a:dk2>
        <a:srgbClr val="005691"/>
      </a:dk2>
      <a:lt2>
        <a:srgbClr val="DFE3E5"/>
      </a:lt2>
      <a:accent1>
        <a:srgbClr val="B90276"/>
      </a:accent1>
      <a:accent2>
        <a:srgbClr val="50237F"/>
      </a:accent2>
      <a:accent3>
        <a:srgbClr val="005691"/>
      </a:accent3>
      <a:accent4>
        <a:srgbClr val="008ECF"/>
      </a:accent4>
      <a:accent5>
        <a:srgbClr val="00A8B0"/>
      </a:accent5>
      <a:accent6>
        <a:srgbClr val="78BE20"/>
      </a:accent6>
      <a:hlink>
        <a:srgbClr val="000000"/>
      </a:hlink>
      <a:folHlink>
        <a:srgbClr val="005691"/>
      </a:folHlink>
    </a:clrScheme>
    <a:fontScheme name="Facet">
      <a:majorFont>
        <a:latin typeface="Trebuchet MS" panose="020B0603020202020204"/>
        <a:ea typeface=""/>
        <a:cs typeface=""/>
        <a:font script="Jpan" typeface="メイリオ"/>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panose="020B0603020202020204"/>
        <a:ea typeface=""/>
        <a:cs typeface=""/>
        <a:font script="Jpan" typeface="メイリオ"/>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cet">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68055-5409-4E5D-AE67-502EF401093D}">
  <sheetPr>
    <pageSetUpPr fitToPage="1"/>
  </sheetPr>
  <dimension ref="B1:AB122"/>
  <sheetViews>
    <sheetView tabSelected="1" topLeftCell="A16" zoomScale="70" zoomScaleNormal="70" workbookViewId="0">
      <selection activeCell="C14" sqref="C14:O14"/>
    </sheetView>
  </sheetViews>
  <sheetFormatPr defaultColWidth="11.453125" defaultRowHeight="12.5" x14ac:dyDescent="0.25"/>
  <cols>
    <col min="1" max="1" width="1.453125" style="175" customWidth="1"/>
    <col min="2" max="2" width="2.81640625" style="175" customWidth="1"/>
    <col min="3" max="3" width="50.81640625" style="175" customWidth="1"/>
    <col min="4" max="4" width="13.1796875" style="175" customWidth="1"/>
    <col min="5" max="5" width="21.1796875" style="175" customWidth="1"/>
    <col min="6" max="6" width="2" style="175" customWidth="1"/>
    <col min="7" max="7" width="15.81640625" style="175" customWidth="1"/>
    <col min="8" max="14" width="14.81640625" style="175" customWidth="1"/>
    <col min="15" max="15" width="30.81640625" style="175" customWidth="1"/>
    <col min="16" max="16" width="2.54296875" style="175" customWidth="1"/>
    <col min="17" max="17" width="27.6328125" style="175" customWidth="1"/>
    <col min="18" max="18" width="11.453125" style="175"/>
    <col min="19" max="19" width="11.453125" style="176"/>
    <col min="20" max="16384" width="11.453125" style="175"/>
  </cols>
  <sheetData>
    <row r="1" spans="2:28" ht="6" customHeight="1" thickBot="1" x14ac:dyDescent="0.3"/>
    <row r="2" spans="2:28" ht="11.15" customHeight="1" x14ac:dyDescent="0.45">
      <c r="B2" s="1"/>
      <c r="C2" s="2"/>
      <c r="D2" s="2"/>
      <c r="E2" s="2"/>
      <c r="F2" s="3"/>
      <c r="G2" s="3"/>
      <c r="H2" s="3"/>
      <c r="I2" s="3"/>
      <c r="J2" s="3"/>
      <c r="K2" s="3"/>
      <c r="L2" s="3"/>
      <c r="M2" s="3"/>
      <c r="N2" s="3"/>
      <c r="O2" s="3"/>
      <c r="P2" s="4"/>
    </row>
    <row r="3" spans="2:28" ht="25.5" customHeight="1" x14ac:dyDescent="0.3">
      <c r="B3" s="5"/>
      <c r="P3" s="11"/>
    </row>
    <row r="4" spans="2:28" ht="25.5" customHeight="1" x14ac:dyDescent="0.3">
      <c r="B4" s="5"/>
      <c r="P4" s="11"/>
    </row>
    <row r="5" spans="2:28" ht="11.15" customHeight="1" x14ac:dyDescent="0.3">
      <c r="B5" s="14"/>
      <c r="C5" s="15"/>
      <c r="D5" s="15"/>
      <c r="E5" s="15"/>
      <c r="F5" s="15"/>
      <c r="G5" s="15"/>
      <c r="H5" s="15"/>
      <c r="I5" s="15"/>
      <c r="J5" s="15"/>
      <c r="K5" s="15"/>
      <c r="L5" s="15"/>
      <c r="M5" s="15"/>
      <c r="N5" s="15"/>
      <c r="O5" s="15"/>
      <c r="P5" s="16"/>
    </row>
    <row r="6" spans="2:28" ht="15" x14ac:dyDescent="0.3">
      <c r="B6" s="14"/>
      <c r="C6" s="240" t="s">
        <v>4</v>
      </c>
      <c r="D6" s="241"/>
      <c r="E6" s="241"/>
      <c r="F6" s="241"/>
      <c r="G6" s="241"/>
      <c r="H6" s="241"/>
      <c r="I6" s="242"/>
      <c r="J6" s="15"/>
      <c r="K6" s="243" t="s">
        <v>51</v>
      </c>
      <c r="L6" s="243"/>
      <c r="M6" s="243"/>
      <c r="N6" s="243"/>
      <c r="O6" s="243"/>
      <c r="P6" s="16"/>
    </row>
    <row r="7" spans="2:28" ht="15" customHeight="1" x14ac:dyDescent="0.3">
      <c r="B7" s="14"/>
      <c r="C7" s="15"/>
      <c r="D7" s="15"/>
      <c r="E7" s="15"/>
      <c r="F7" s="15"/>
      <c r="G7" s="15"/>
      <c r="H7" s="15"/>
      <c r="I7" s="15"/>
      <c r="J7" s="15"/>
      <c r="K7" s="15"/>
      <c r="L7" s="15"/>
      <c r="M7" s="15"/>
      <c r="N7" s="15"/>
      <c r="O7" s="15"/>
      <c r="P7" s="16"/>
    </row>
    <row r="8" spans="2:28" ht="15" x14ac:dyDescent="0.3">
      <c r="B8" s="14"/>
      <c r="C8" s="244" t="s">
        <v>1</v>
      </c>
      <c r="D8" s="244"/>
      <c r="E8" s="244"/>
      <c r="F8" s="15"/>
      <c r="G8" s="245"/>
      <c r="H8" s="246"/>
      <c r="I8" s="246"/>
      <c r="J8" s="246"/>
      <c r="K8" s="246"/>
      <c r="L8" s="246"/>
      <c r="M8" s="246"/>
      <c r="N8" s="246"/>
      <c r="O8" s="247"/>
      <c r="P8" s="16"/>
    </row>
    <row r="9" spans="2:28" ht="15" x14ac:dyDescent="0.3">
      <c r="B9" s="14"/>
      <c r="C9" s="244" t="s">
        <v>41</v>
      </c>
      <c r="D9" s="244"/>
      <c r="E9" s="244"/>
      <c r="F9" s="15"/>
      <c r="G9" s="248"/>
      <c r="H9" s="223"/>
      <c r="I9" s="223"/>
      <c r="J9" s="223"/>
      <c r="K9" s="223"/>
      <c r="L9" s="223"/>
      <c r="M9" s="223"/>
      <c r="N9" s="223"/>
      <c r="O9" s="224"/>
      <c r="P9" s="16"/>
    </row>
    <row r="10" spans="2:28" ht="15" x14ac:dyDescent="0.3">
      <c r="B10" s="14"/>
      <c r="C10" s="221" t="s">
        <v>2</v>
      </c>
      <c r="D10" s="221"/>
      <c r="E10" s="221"/>
      <c r="F10" s="15"/>
      <c r="G10" s="245"/>
      <c r="H10" s="246"/>
      <c r="I10" s="246"/>
      <c r="J10" s="246"/>
      <c r="K10" s="246"/>
      <c r="L10" s="246"/>
      <c r="M10" s="246"/>
      <c r="N10" s="246"/>
      <c r="O10" s="247"/>
      <c r="P10" s="16"/>
    </row>
    <row r="11" spans="2:28" ht="15" x14ac:dyDescent="0.3">
      <c r="B11" s="14"/>
      <c r="C11" s="221" t="s">
        <v>81</v>
      </c>
      <c r="D11" s="221"/>
      <c r="E11" s="221"/>
      <c r="F11" s="15"/>
      <c r="G11" s="245"/>
      <c r="H11" s="246"/>
      <c r="I11" s="246"/>
      <c r="J11" s="246"/>
      <c r="K11" s="246"/>
      <c r="L11" s="246"/>
      <c r="M11" s="246"/>
      <c r="N11" s="246"/>
      <c r="O11" s="247"/>
      <c r="P11" s="16"/>
    </row>
    <row r="12" spans="2:28" ht="15" x14ac:dyDescent="0.3">
      <c r="B12" s="14"/>
      <c r="C12" s="221" t="s">
        <v>80</v>
      </c>
      <c r="D12" s="221"/>
      <c r="E12" s="221"/>
      <c r="F12" s="15"/>
      <c r="G12" s="222"/>
      <c r="H12" s="223"/>
      <c r="I12" s="223"/>
      <c r="J12" s="223"/>
      <c r="K12" s="223"/>
      <c r="L12" s="223"/>
      <c r="M12" s="223"/>
      <c r="N12" s="223"/>
      <c r="O12" s="224"/>
      <c r="P12" s="16"/>
    </row>
    <row r="13" spans="2:28" ht="15" x14ac:dyDescent="0.3">
      <c r="B13" s="14"/>
      <c r="C13" s="15"/>
      <c r="D13" s="15"/>
      <c r="E13" s="15"/>
      <c r="F13" s="15"/>
      <c r="G13" s="15"/>
      <c r="H13" s="15"/>
      <c r="I13" s="15"/>
      <c r="J13" s="15"/>
      <c r="K13" s="15"/>
      <c r="L13" s="15"/>
      <c r="M13" s="15"/>
      <c r="N13" s="15"/>
      <c r="O13" s="15"/>
      <c r="P13" s="16"/>
    </row>
    <row r="14" spans="2:28" ht="185.4" customHeight="1" x14ac:dyDescent="0.3">
      <c r="B14" s="14"/>
      <c r="C14" s="227" t="s">
        <v>141</v>
      </c>
      <c r="D14" s="228"/>
      <c r="E14" s="228"/>
      <c r="F14" s="228"/>
      <c r="G14" s="228"/>
      <c r="H14" s="228"/>
      <c r="I14" s="228"/>
      <c r="J14" s="228"/>
      <c r="K14" s="228"/>
      <c r="L14" s="228"/>
      <c r="M14" s="228"/>
      <c r="N14" s="228"/>
      <c r="O14" s="228"/>
      <c r="P14" s="16"/>
      <c r="Q14" s="163"/>
      <c r="R14" s="163"/>
      <c r="S14" s="164"/>
      <c r="T14" s="163"/>
      <c r="U14" s="163"/>
      <c r="V14" s="163"/>
      <c r="W14" s="163"/>
      <c r="X14" s="163"/>
      <c r="Y14" s="163"/>
    </row>
    <row r="15" spans="2:28" ht="15.5" x14ac:dyDescent="0.35">
      <c r="B15" s="14"/>
      <c r="C15" s="15"/>
      <c r="D15" s="15"/>
      <c r="E15" s="15"/>
      <c r="F15" s="18"/>
      <c r="G15" s="18"/>
      <c r="H15" s="18"/>
      <c r="I15" s="18"/>
      <c r="J15" s="19"/>
      <c r="K15" s="19"/>
      <c r="L15" s="19"/>
      <c r="M15" s="60"/>
      <c r="N15" s="17"/>
      <c r="O15" s="17"/>
      <c r="P15" s="16"/>
    </row>
    <row r="16" spans="2:28" ht="15" x14ac:dyDescent="0.3">
      <c r="B16" s="14"/>
      <c r="C16" s="20" t="s">
        <v>82</v>
      </c>
      <c r="D16" s="21"/>
      <c r="E16" s="21"/>
      <c r="F16" s="15"/>
      <c r="G16" s="22"/>
      <c r="H16" s="22"/>
      <c r="I16" s="22"/>
      <c r="J16" s="61"/>
      <c r="K16" s="61"/>
      <c r="L16" s="61"/>
      <c r="M16" s="61"/>
      <c r="N16" s="22"/>
      <c r="O16" s="22"/>
      <c r="P16" s="16"/>
      <c r="R16" s="211"/>
      <c r="S16" s="211"/>
      <c r="T16" s="211"/>
      <c r="U16" s="211"/>
      <c r="V16" s="211"/>
      <c r="W16" s="211"/>
      <c r="X16" s="211"/>
      <c r="Y16" s="211"/>
      <c r="Z16" s="211"/>
      <c r="AA16" s="211"/>
      <c r="AB16" s="211"/>
    </row>
    <row r="17" spans="2:28" ht="48.65" customHeight="1" x14ac:dyDescent="0.3">
      <c r="B17" s="14"/>
      <c r="C17" s="229" t="s">
        <v>130</v>
      </c>
      <c r="D17" s="229"/>
      <c r="E17" s="229"/>
      <c r="F17" s="229"/>
      <c r="G17" s="229"/>
      <c r="H17" s="229"/>
      <c r="I17" s="229"/>
      <c r="J17" s="229"/>
      <c r="K17" s="229"/>
      <c r="L17" s="229"/>
      <c r="M17" s="229"/>
      <c r="N17" s="229"/>
      <c r="O17" s="229"/>
      <c r="P17" s="16"/>
      <c r="R17" s="211"/>
      <c r="S17" s="211"/>
      <c r="T17" s="211"/>
      <c r="U17" s="211"/>
      <c r="V17" s="211"/>
      <c r="W17" s="211"/>
      <c r="X17" s="211"/>
      <c r="Y17" s="211"/>
      <c r="Z17" s="211"/>
      <c r="AA17" s="211"/>
      <c r="AB17" s="211"/>
    </row>
    <row r="18" spans="2:28" ht="15" x14ac:dyDescent="0.3">
      <c r="B18" s="14"/>
      <c r="C18" s="129"/>
      <c r="D18" s="129"/>
      <c r="E18" s="129"/>
      <c r="F18" s="129"/>
      <c r="G18" s="129"/>
      <c r="H18" s="129"/>
      <c r="I18" s="129"/>
      <c r="J18" s="129"/>
      <c r="K18" s="129"/>
      <c r="L18" s="129"/>
      <c r="M18" s="129"/>
      <c r="N18" s="129"/>
      <c r="O18" s="129"/>
      <c r="P18" s="16"/>
      <c r="R18" s="211"/>
      <c r="S18" s="211"/>
      <c r="T18" s="211"/>
      <c r="U18" s="211"/>
      <c r="V18" s="211"/>
      <c r="W18" s="211"/>
      <c r="X18" s="211"/>
      <c r="Y18" s="211"/>
      <c r="Z18" s="211"/>
      <c r="AA18" s="211"/>
      <c r="AB18" s="211"/>
    </row>
    <row r="19" spans="2:28" ht="15" customHeight="1" x14ac:dyDescent="0.3">
      <c r="B19" s="14"/>
      <c r="C19" s="225" t="s">
        <v>6</v>
      </c>
      <c r="D19" s="225"/>
      <c r="E19" s="225"/>
      <c r="F19" s="130"/>
      <c r="G19" s="230" t="s">
        <v>7</v>
      </c>
      <c r="H19" s="230"/>
      <c r="I19" s="230"/>
      <c r="J19" s="230"/>
      <c r="K19" s="230"/>
      <c r="L19" s="230"/>
      <c r="M19" s="230"/>
      <c r="N19" s="230"/>
      <c r="O19" s="230"/>
      <c r="P19" s="16"/>
      <c r="R19" s="211"/>
      <c r="S19" s="176" t="s">
        <v>129</v>
      </c>
      <c r="T19" s="176"/>
      <c r="U19" s="211"/>
      <c r="V19" s="211"/>
      <c r="W19" s="211"/>
      <c r="X19" s="211"/>
      <c r="Y19" s="211"/>
      <c r="Z19" s="211"/>
      <c r="AA19" s="211"/>
      <c r="AB19" s="211"/>
    </row>
    <row r="20" spans="2:28" ht="15" customHeight="1" x14ac:dyDescent="0.3">
      <c r="B20" s="14"/>
      <c r="C20" s="225" t="s">
        <v>83</v>
      </c>
      <c r="D20" s="225"/>
      <c r="E20" s="225"/>
      <c r="F20" s="130"/>
      <c r="G20" s="231" t="s">
        <v>129</v>
      </c>
      <c r="H20" s="232"/>
      <c r="I20" s="232"/>
      <c r="J20" s="232"/>
      <c r="K20" s="232"/>
      <c r="L20" s="232"/>
      <c r="M20" s="232"/>
      <c r="N20" s="232"/>
      <c r="O20" s="233"/>
      <c r="P20" s="16"/>
      <c r="R20" s="211"/>
      <c r="S20" s="214" t="s">
        <v>85</v>
      </c>
      <c r="T20" s="176"/>
      <c r="U20" s="211"/>
      <c r="V20" s="211"/>
      <c r="W20" s="211"/>
      <c r="X20" s="211"/>
      <c r="Y20" s="211"/>
      <c r="Z20" s="211"/>
      <c r="AA20" s="211"/>
      <c r="AB20" s="211"/>
    </row>
    <row r="21" spans="2:28" ht="15" x14ac:dyDescent="0.3">
      <c r="B21" s="14"/>
      <c r="C21" s="225" t="s">
        <v>29</v>
      </c>
      <c r="D21" s="225"/>
      <c r="E21" s="225"/>
      <c r="F21" s="129"/>
      <c r="G21" s="234" t="s">
        <v>131</v>
      </c>
      <c r="H21" s="235"/>
      <c r="I21" s="235"/>
      <c r="J21" s="235"/>
      <c r="K21" s="235"/>
      <c r="L21" s="235"/>
      <c r="M21" s="235"/>
      <c r="N21" s="235"/>
      <c r="O21" s="236"/>
      <c r="P21" s="16"/>
      <c r="R21" s="211"/>
      <c r="S21" s="214" t="s">
        <v>86</v>
      </c>
      <c r="T21" s="176"/>
      <c r="U21" s="211"/>
      <c r="V21" s="211"/>
      <c r="W21" s="211"/>
      <c r="X21" s="211"/>
      <c r="Y21" s="211"/>
      <c r="Z21" s="211"/>
      <c r="AA21" s="211"/>
      <c r="AB21" s="211"/>
    </row>
    <row r="22" spans="2:28" ht="15" x14ac:dyDescent="0.3">
      <c r="B22" s="14"/>
      <c r="C22" s="225" t="s">
        <v>102</v>
      </c>
      <c r="D22" s="225"/>
      <c r="E22" s="225"/>
      <c r="F22" s="129"/>
      <c r="G22" s="237" t="s">
        <v>132</v>
      </c>
      <c r="H22" s="237"/>
      <c r="I22" s="237"/>
      <c r="J22" s="237"/>
      <c r="K22" s="237"/>
      <c r="L22" s="238" t="s">
        <v>134</v>
      </c>
      <c r="M22" s="238"/>
      <c r="N22" s="238"/>
      <c r="O22" s="239"/>
      <c r="P22" s="16"/>
      <c r="R22" s="211"/>
      <c r="S22" s="214" t="s">
        <v>128</v>
      </c>
      <c r="T22" s="176"/>
      <c r="U22" s="211"/>
      <c r="V22" s="211"/>
      <c r="W22" s="211"/>
      <c r="X22" s="211"/>
      <c r="Y22" s="211"/>
      <c r="Z22" s="211"/>
      <c r="AA22" s="211"/>
      <c r="AB22" s="211"/>
    </row>
    <row r="23" spans="2:28" ht="15" x14ac:dyDescent="0.3">
      <c r="B23" s="14"/>
      <c r="C23" s="225" t="s">
        <v>59</v>
      </c>
      <c r="D23" s="225"/>
      <c r="E23" s="225"/>
      <c r="F23" s="129"/>
      <c r="G23" s="226">
        <v>2023</v>
      </c>
      <c r="H23" s="226"/>
      <c r="I23" s="226"/>
      <c r="J23" s="226"/>
      <c r="K23" s="226"/>
      <c r="L23" s="226"/>
      <c r="M23" s="226"/>
      <c r="N23" s="226"/>
      <c r="O23" s="226"/>
      <c r="P23" s="16"/>
      <c r="R23" s="211"/>
      <c r="S23" s="214" t="s">
        <v>87</v>
      </c>
      <c r="T23" s="176"/>
      <c r="U23" s="211"/>
      <c r="V23" s="211"/>
      <c r="W23" s="211"/>
      <c r="X23" s="211"/>
      <c r="Y23" s="211"/>
      <c r="Z23" s="211"/>
      <c r="AA23" s="211"/>
      <c r="AB23" s="211"/>
    </row>
    <row r="24" spans="2:28" ht="15" x14ac:dyDescent="0.3">
      <c r="B24" s="14"/>
      <c r="C24" s="225" t="s">
        <v>8</v>
      </c>
      <c r="D24" s="225"/>
      <c r="E24" s="225"/>
      <c r="F24" s="131"/>
      <c r="G24" s="250">
        <f>DATE(G23,1,1)</f>
        <v>44927</v>
      </c>
      <c r="H24" s="251"/>
      <c r="I24" s="251"/>
      <c r="J24" s="251"/>
      <c r="K24" s="251"/>
      <c r="L24" s="251"/>
      <c r="M24" s="251"/>
      <c r="N24" s="251"/>
      <c r="O24" s="252"/>
      <c r="P24" s="16"/>
      <c r="R24" s="211"/>
      <c r="S24" s="214" t="s">
        <v>88</v>
      </c>
      <c r="T24" s="176"/>
      <c r="U24" s="211"/>
      <c r="V24" s="211"/>
      <c r="W24" s="211"/>
      <c r="X24" s="211"/>
      <c r="Y24" s="211"/>
      <c r="Z24" s="211"/>
      <c r="AA24" s="211"/>
      <c r="AB24" s="211"/>
    </row>
    <row r="25" spans="2:28" ht="15" x14ac:dyDescent="0.3">
      <c r="B25" s="14"/>
      <c r="C25" s="225" t="s">
        <v>31</v>
      </c>
      <c r="D25" s="225"/>
      <c r="E25" s="225"/>
      <c r="F25" s="129"/>
      <c r="G25" s="253" t="s">
        <v>133</v>
      </c>
      <c r="H25" s="254"/>
      <c r="I25" s="254"/>
      <c r="J25" s="254"/>
      <c r="K25" s="254"/>
      <c r="L25" s="254"/>
      <c r="M25" s="254"/>
      <c r="N25" s="254"/>
      <c r="O25" s="255"/>
      <c r="P25" s="16"/>
      <c r="R25" s="211"/>
      <c r="S25" s="214" t="s">
        <v>89</v>
      </c>
      <c r="T25" s="176"/>
      <c r="U25" s="211"/>
      <c r="V25" s="211"/>
      <c r="W25" s="211"/>
      <c r="X25" s="211"/>
      <c r="Y25" s="211"/>
      <c r="Z25" s="211"/>
      <c r="AA25" s="211"/>
      <c r="AB25" s="211"/>
    </row>
    <row r="26" spans="2:28" ht="15" x14ac:dyDescent="0.3">
      <c r="B26" s="14"/>
      <c r="C26" s="225" t="s">
        <v>43</v>
      </c>
      <c r="D26" s="225"/>
      <c r="E26" s="225"/>
      <c r="F26" s="129"/>
      <c r="G26" s="256">
        <v>5</v>
      </c>
      <c r="H26" s="257"/>
      <c r="I26" s="257"/>
      <c r="J26" s="257"/>
      <c r="K26" s="257"/>
      <c r="L26" s="257"/>
      <c r="M26" s="257"/>
      <c r="N26" s="257"/>
      <c r="O26" s="258"/>
      <c r="P26" s="16"/>
      <c r="R26" s="211"/>
      <c r="S26" s="214" t="s">
        <v>90</v>
      </c>
      <c r="T26" s="176"/>
      <c r="U26" s="211"/>
      <c r="V26" s="211"/>
      <c r="W26" s="211"/>
      <c r="X26" s="211"/>
      <c r="Y26" s="211"/>
      <c r="Z26" s="211"/>
      <c r="AA26" s="211"/>
      <c r="AB26" s="211"/>
    </row>
    <row r="27" spans="2:28" ht="15" x14ac:dyDescent="0.3">
      <c r="B27" s="14"/>
      <c r="C27" s="225" t="s">
        <v>33</v>
      </c>
      <c r="D27" s="225"/>
      <c r="E27" s="225"/>
      <c r="F27" s="129"/>
      <c r="G27" s="259" t="s">
        <v>9</v>
      </c>
      <c r="H27" s="259"/>
      <c r="I27" s="259"/>
      <c r="J27" s="259"/>
      <c r="K27" s="259"/>
      <c r="L27" s="259"/>
      <c r="M27" s="259"/>
      <c r="N27" s="259"/>
      <c r="O27" s="259"/>
      <c r="P27" s="16"/>
      <c r="R27" s="211"/>
      <c r="S27" s="214" t="s">
        <v>91</v>
      </c>
      <c r="T27" s="176"/>
      <c r="U27" s="211"/>
      <c r="V27" s="211"/>
      <c r="W27" s="211"/>
      <c r="X27" s="211"/>
      <c r="Y27" s="211"/>
      <c r="Z27" s="211"/>
      <c r="AA27" s="211"/>
      <c r="AB27" s="211"/>
    </row>
    <row r="28" spans="2:28" ht="15" x14ac:dyDescent="0.3">
      <c r="B28" s="14"/>
      <c r="C28" s="132"/>
      <c r="D28" s="132"/>
      <c r="E28" s="132"/>
      <c r="F28" s="130"/>
      <c r="G28" s="133"/>
      <c r="H28" s="133"/>
      <c r="I28" s="133"/>
      <c r="J28" s="133"/>
      <c r="K28" s="133"/>
      <c r="L28" s="133"/>
      <c r="M28" s="133"/>
      <c r="N28" s="133"/>
      <c r="O28" s="133"/>
      <c r="P28" s="110"/>
      <c r="R28" s="211"/>
      <c r="S28" s="214" t="s">
        <v>92</v>
      </c>
      <c r="T28" s="176"/>
      <c r="U28" s="211"/>
      <c r="V28" s="211"/>
      <c r="W28" s="211"/>
      <c r="X28" s="211"/>
      <c r="Y28" s="211"/>
      <c r="Z28" s="211"/>
      <c r="AA28" s="211"/>
      <c r="AB28" s="211"/>
    </row>
    <row r="29" spans="2:28" ht="15" x14ac:dyDescent="0.3">
      <c r="B29" s="14"/>
      <c r="C29" s="260" t="s">
        <v>10</v>
      </c>
      <c r="D29" s="260"/>
      <c r="E29" s="260"/>
      <c r="F29" s="260"/>
      <c r="G29" s="260"/>
      <c r="H29" s="260"/>
      <c r="I29" s="260"/>
      <c r="J29" s="260"/>
      <c r="K29" s="260"/>
      <c r="L29" s="260"/>
      <c r="M29" s="260"/>
      <c r="N29" s="260"/>
      <c r="O29" s="260"/>
      <c r="P29" s="110"/>
      <c r="R29" s="211"/>
      <c r="S29" s="214" t="s">
        <v>93</v>
      </c>
      <c r="T29" s="176"/>
      <c r="U29" s="211"/>
      <c r="V29" s="211"/>
      <c r="W29" s="211"/>
      <c r="X29" s="211"/>
      <c r="Y29" s="211"/>
      <c r="Z29" s="211"/>
      <c r="AA29" s="211"/>
      <c r="AB29" s="211"/>
    </row>
    <row r="30" spans="2:28" ht="15" customHeight="1" x14ac:dyDescent="0.3">
      <c r="B30" s="14"/>
      <c r="C30" s="261" t="s">
        <v>78</v>
      </c>
      <c r="D30" s="261"/>
      <c r="E30" s="261"/>
      <c r="F30" s="261"/>
      <c r="G30" s="261"/>
      <c r="H30" s="261"/>
      <c r="I30" s="261"/>
      <c r="J30" s="261"/>
      <c r="K30" s="261"/>
      <c r="L30" s="261"/>
      <c r="M30" s="261"/>
      <c r="N30" s="261"/>
      <c r="O30" s="261"/>
      <c r="P30" s="110"/>
      <c r="R30" s="211"/>
      <c r="S30" s="214" t="s">
        <v>94</v>
      </c>
      <c r="T30" s="176"/>
      <c r="U30" s="211"/>
      <c r="V30" s="211"/>
      <c r="W30" s="211"/>
      <c r="X30" s="211"/>
      <c r="Y30" s="211"/>
      <c r="Z30" s="211"/>
      <c r="AA30" s="211"/>
      <c r="AB30" s="211"/>
    </row>
    <row r="31" spans="2:28" ht="15" x14ac:dyDescent="0.3">
      <c r="B31" s="14"/>
      <c r="C31" s="134"/>
      <c r="D31" s="134"/>
      <c r="E31" s="134"/>
      <c r="F31" s="134"/>
      <c r="G31" s="134"/>
      <c r="H31" s="134"/>
      <c r="I31" s="134"/>
      <c r="J31" s="134"/>
      <c r="K31" s="134"/>
      <c r="L31" s="134"/>
      <c r="M31" s="134"/>
      <c r="N31" s="134"/>
      <c r="O31" s="134"/>
      <c r="P31" s="16"/>
      <c r="R31" s="211"/>
      <c r="S31" s="214" t="s">
        <v>95</v>
      </c>
      <c r="T31" s="176"/>
      <c r="U31" s="211"/>
      <c r="V31" s="211"/>
      <c r="W31" s="211"/>
      <c r="X31" s="211"/>
      <c r="Y31" s="211"/>
      <c r="Z31" s="211"/>
      <c r="AA31" s="211"/>
      <c r="AB31" s="211"/>
    </row>
    <row r="32" spans="2:28" ht="15" customHeight="1" x14ac:dyDescent="0.3">
      <c r="B32" s="14"/>
      <c r="C32" s="135" t="s">
        <v>39</v>
      </c>
      <c r="D32" s="262" t="s">
        <v>11</v>
      </c>
      <c r="E32" s="262"/>
      <c r="F32" s="136"/>
      <c r="G32" s="137">
        <f>G23</f>
        <v>2023</v>
      </c>
      <c r="H32" s="138">
        <f>G32+1</f>
        <v>2024</v>
      </c>
      <c r="I32" s="138">
        <f t="shared" ref="I32:N32" si="0">H32+1</f>
        <v>2025</v>
      </c>
      <c r="J32" s="138">
        <f t="shared" si="0"/>
        <v>2026</v>
      </c>
      <c r="K32" s="139">
        <f t="shared" si="0"/>
        <v>2027</v>
      </c>
      <c r="L32" s="139">
        <f t="shared" si="0"/>
        <v>2028</v>
      </c>
      <c r="M32" s="139">
        <f t="shared" si="0"/>
        <v>2029</v>
      </c>
      <c r="N32" s="139">
        <f t="shared" si="0"/>
        <v>2030</v>
      </c>
      <c r="O32" s="138" t="s">
        <v>12</v>
      </c>
      <c r="P32" s="16"/>
      <c r="R32" s="211"/>
      <c r="S32" s="214" t="s">
        <v>96</v>
      </c>
      <c r="T32" s="176"/>
      <c r="U32" s="211"/>
      <c r="V32" s="211"/>
      <c r="W32" s="211"/>
      <c r="X32" s="211"/>
      <c r="Y32" s="211"/>
      <c r="Z32" s="211"/>
      <c r="AA32" s="211"/>
      <c r="AB32" s="211"/>
    </row>
    <row r="33" spans="2:28" ht="15" x14ac:dyDescent="0.3">
      <c r="B33" s="14"/>
      <c r="C33" s="140" t="s">
        <v>13</v>
      </c>
      <c r="D33" s="249" t="s">
        <v>14</v>
      </c>
      <c r="E33" s="249"/>
      <c r="F33" s="136"/>
      <c r="G33" s="141">
        <v>1000</v>
      </c>
      <c r="H33" s="142">
        <v>5000</v>
      </c>
      <c r="I33" s="142">
        <v>6000</v>
      </c>
      <c r="J33" s="142">
        <v>7000</v>
      </c>
      <c r="K33" s="143">
        <v>8000</v>
      </c>
      <c r="L33" s="143">
        <v>3000</v>
      </c>
      <c r="M33" s="143"/>
      <c r="N33" s="143"/>
      <c r="O33" s="190">
        <f>SUM(G33:N33)</f>
        <v>30000</v>
      </c>
      <c r="P33" s="16"/>
      <c r="R33" s="211"/>
      <c r="S33" s="214" t="s">
        <v>97</v>
      </c>
      <c r="T33" s="176"/>
      <c r="U33" s="211"/>
      <c r="V33" s="211"/>
      <c r="W33" s="211"/>
      <c r="X33" s="211"/>
      <c r="Y33" s="211"/>
      <c r="Z33" s="211"/>
      <c r="AA33" s="211"/>
      <c r="AB33" s="211"/>
    </row>
    <row r="34" spans="2:28" ht="15" x14ac:dyDescent="0.3">
      <c r="B34" s="14"/>
      <c r="C34" s="177"/>
      <c r="D34" s="178"/>
      <c r="E34" s="178"/>
      <c r="F34" s="64"/>
      <c r="G34" s="179"/>
      <c r="H34" s="179"/>
      <c r="I34" s="179"/>
      <c r="J34" s="179"/>
      <c r="K34" s="179"/>
      <c r="L34" s="179"/>
      <c r="M34" s="179"/>
      <c r="N34" s="179"/>
      <c r="O34" s="126"/>
      <c r="P34" s="16"/>
      <c r="R34" s="211"/>
      <c r="S34" s="214" t="s">
        <v>84</v>
      </c>
      <c r="T34" s="176"/>
      <c r="U34" s="211"/>
      <c r="V34" s="211"/>
      <c r="W34" s="211"/>
      <c r="X34" s="211"/>
      <c r="Y34" s="211"/>
      <c r="Z34" s="211"/>
      <c r="AA34" s="211"/>
      <c r="AB34" s="211"/>
    </row>
    <row r="35" spans="2:28" ht="66" customHeight="1" x14ac:dyDescent="0.3">
      <c r="B35" s="14"/>
      <c r="C35" s="227" t="s">
        <v>79</v>
      </c>
      <c r="D35" s="227"/>
      <c r="E35" s="227"/>
      <c r="F35" s="227"/>
      <c r="G35" s="227"/>
      <c r="H35" s="227"/>
      <c r="I35" s="227"/>
      <c r="J35" s="227"/>
      <c r="K35" s="227"/>
      <c r="L35" s="227"/>
      <c r="M35" s="227"/>
      <c r="N35" s="227"/>
      <c r="O35" s="227"/>
      <c r="P35" s="16"/>
      <c r="R35" s="211"/>
      <c r="S35" s="214" t="s">
        <v>98</v>
      </c>
      <c r="T35" s="176"/>
      <c r="U35" s="211"/>
      <c r="V35" s="211"/>
      <c r="W35" s="211"/>
      <c r="X35" s="211"/>
      <c r="Y35" s="211"/>
      <c r="Z35" s="211"/>
      <c r="AA35" s="211"/>
      <c r="AB35" s="211"/>
    </row>
    <row r="36" spans="2:28" ht="15" x14ac:dyDescent="0.3">
      <c r="B36" s="14"/>
      <c r="C36" s="31"/>
      <c r="D36" s="159"/>
      <c r="E36" s="159"/>
      <c r="F36" s="159"/>
      <c r="G36" s="159"/>
      <c r="H36" s="159"/>
      <c r="I36" s="159"/>
      <c r="J36" s="159"/>
      <c r="K36" s="159"/>
      <c r="L36" s="159"/>
      <c r="M36" s="159"/>
      <c r="N36" s="159"/>
      <c r="O36" s="159"/>
      <c r="P36" s="16"/>
      <c r="R36" s="211"/>
      <c r="S36" s="214" t="s">
        <v>99</v>
      </c>
      <c r="T36" s="176"/>
      <c r="U36" s="211"/>
      <c r="V36" s="211"/>
      <c r="W36" s="211"/>
      <c r="X36" s="211"/>
      <c r="Y36" s="211"/>
      <c r="Z36" s="211"/>
      <c r="AA36" s="211"/>
      <c r="AB36" s="211"/>
    </row>
    <row r="37" spans="2:28" ht="15" x14ac:dyDescent="0.3">
      <c r="B37" s="14"/>
      <c r="C37" s="269" t="s">
        <v>111</v>
      </c>
      <c r="D37" s="269"/>
      <c r="E37" s="269"/>
      <c r="F37" s="269"/>
      <c r="G37" s="269"/>
      <c r="H37" s="269"/>
      <c r="I37" s="269"/>
      <c r="J37" s="269"/>
      <c r="K37" s="269"/>
      <c r="L37" s="269"/>
      <c r="M37" s="269"/>
      <c r="N37" s="269"/>
      <c r="O37" s="269"/>
      <c r="P37" s="16"/>
      <c r="R37" s="211"/>
      <c r="S37" s="214" t="s">
        <v>100</v>
      </c>
      <c r="T37" s="176"/>
      <c r="U37" s="211"/>
      <c r="V37" s="211"/>
      <c r="W37" s="211"/>
      <c r="X37" s="211"/>
      <c r="Y37" s="211"/>
      <c r="Z37" s="211"/>
      <c r="AA37" s="211"/>
      <c r="AB37" s="211"/>
    </row>
    <row r="38" spans="2:28" ht="128.15" customHeight="1" x14ac:dyDescent="0.3">
      <c r="B38" s="14"/>
      <c r="C38" s="270" t="s">
        <v>112</v>
      </c>
      <c r="D38" s="270"/>
      <c r="E38" s="270"/>
      <c r="F38" s="270"/>
      <c r="G38" s="270"/>
      <c r="H38" s="270"/>
      <c r="I38" s="270"/>
      <c r="J38" s="270"/>
      <c r="K38" s="270"/>
      <c r="L38" s="270"/>
      <c r="M38" s="270"/>
      <c r="N38" s="270"/>
      <c r="O38" s="270"/>
      <c r="P38" s="16"/>
      <c r="R38" s="211"/>
      <c r="S38" s="214" t="s">
        <v>101</v>
      </c>
      <c r="T38" s="176"/>
      <c r="U38" s="211"/>
      <c r="V38" s="211"/>
      <c r="W38" s="211"/>
      <c r="X38" s="211"/>
      <c r="Y38" s="211"/>
      <c r="Z38" s="211"/>
      <c r="AA38" s="211"/>
      <c r="AB38" s="211"/>
    </row>
    <row r="39" spans="2:28" ht="17.5" x14ac:dyDescent="0.3">
      <c r="B39" s="14"/>
      <c r="C39" s="33"/>
      <c r="D39" s="33"/>
      <c r="E39" s="33"/>
      <c r="F39" s="33"/>
      <c r="G39" s="33"/>
      <c r="H39" s="33"/>
      <c r="I39" s="33"/>
      <c r="J39" s="33"/>
      <c r="K39" s="33"/>
      <c r="L39" s="33"/>
      <c r="M39" s="33"/>
      <c r="N39" s="33"/>
      <c r="O39" s="33"/>
      <c r="P39" s="16"/>
      <c r="R39" s="211"/>
      <c r="S39" s="211"/>
      <c r="T39" s="211"/>
      <c r="U39" s="211"/>
      <c r="V39" s="211"/>
      <c r="W39" s="211"/>
      <c r="X39" s="211"/>
      <c r="Y39" s="211"/>
      <c r="Z39" s="211"/>
      <c r="AA39" s="211"/>
      <c r="AB39" s="211"/>
    </row>
    <row r="40" spans="2:28" ht="15" x14ac:dyDescent="0.3">
      <c r="B40" s="14"/>
      <c r="C40" s="271" t="s">
        <v>34</v>
      </c>
      <c r="D40" s="271"/>
      <c r="E40" s="271"/>
      <c r="F40" s="66"/>
      <c r="G40" s="272" t="s">
        <v>136</v>
      </c>
      <c r="H40" s="272"/>
      <c r="I40" s="272"/>
      <c r="J40" s="272"/>
      <c r="K40" s="272"/>
      <c r="L40" s="272"/>
      <c r="M40" s="272"/>
      <c r="N40" s="272"/>
      <c r="O40" s="272"/>
      <c r="P40" s="16"/>
      <c r="R40" s="211"/>
      <c r="S40" s="211"/>
      <c r="T40" s="211"/>
      <c r="U40" s="211"/>
      <c r="V40" s="211"/>
      <c r="W40" s="211"/>
      <c r="X40" s="211"/>
      <c r="Y40" s="211"/>
      <c r="Z40" s="211"/>
      <c r="AA40" s="211"/>
      <c r="AB40" s="211"/>
    </row>
    <row r="41" spans="2:28" ht="15" x14ac:dyDescent="0.3">
      <c r="B41" s="14"/>
      <c r="C41" s="271" t="s">
        <v>114</v>
      </c>
      <c r="D41" s="271"/>
      <c r="E41" s="271"/>
      <c r="F41" s="66"/>
      <c r="G41" s="273">
        <v>100</v>
      </c>
      <c r="H41" s="273"/>
      <c r="I41" s="273"/>
      <c r="J41" s="273"/>
      <c r="K41" s="273"/>
      <c r="L41" s="273"/>
      <c r="M41" s="273"/>
      <c r="N41" s="273"/>
      <c r="O41" s="273"/>
      <c r="P41" s="16"/>
      <c r="R41" s="211"/>
      <c r="S41" s="211"/>
      <c r="T41" s="211"/>
      <c r="U41" s="211"/>
      <c r="V41" s="211"/>
      <c r="W41" s="211"/>
      <c r="X41" s="211"/>
      <c r="Y41" s="211"/>
      <c r="Z41" s="211"/>
      <c r="AA41" s="211"/>
      <c r="AB41" s="211"/>
    </row>
    <row r="42" spans="2:28" ht="15" x14ac:dyDescent="0.3">
      <c r="B42" s="14"/>
      <c r="C42" s="271" t="s">
        <v>35</v>
      </c>
      <c r="D42" s="271"/>
      <c r="E42" s="271"/>
      <c r="F42" s="66"/>
      <c r="G42" s="274">
        <v>0.05</v>
      </c>
      <c r="H42" s="274"/>
      <c r="I42" s="274"/>
      <c r="J42" s="274"/>
      <c r="K42" s="274"/>
      <c r="L42" s="274"/>
      <c r="M42" s="274"/>
      <c r="N42" s="274"/>
      <c r="O42" s="274"/>
      <c r="P42" s="16"/>
      <c r="R42" s="211"/>
      <c r="S42" s="211"/>
      <c r="T42" s="211"/>
      <c r="U42" s="211"/>
      <c r="V42" s="211"/>
      <c r="W42" s="211"/>
      <c r="X42" s="211"/>
      <c r="Y42" s="211"/>
      <c r="Z42" s="211"/>
      <c r="AA42" s="211"/>
      <c r="AB42" s="211"/>
    </row>
    <row r="43" spans="2:28" ht="15" x14ac:dyDescent="0.3">
      <c r="B43" s="14"/>
      <c r="C43" s="263" t="s">
        <v>140</v>
      </c>
      <c r="D43" s="264"/>
      <c r="E43" s="265"/>
      <c r="F43" s="66"/>
      <c r="G43" s="278"/>
      <c r="H43" s="279"/>
      <c r="I43" s="279"/>
      <c r="J43" s="279"/>
      <c r="K43" s="279"/>
      <c r="L43" s="279"/>
      <c r="M43" s="279"/>
      <c r="N43" s="279"/>
      <c r="O43" s="280"/>
      <c r="P43" s="16"/>
      <c r="R43" s="211"/>
      <c r="S43" s="211"/>
      <c r="T43" s="211"/>
      <c r="U43" s="211"/>
      <c r="V43" s="211"/>
      <c r="W43" s="211"/>
      <c r="X43" s="211"/>
      <c r="Y43" s="211"/>
      <c r="Z43" s="211"/>
      <c r="AA43" s="211"/>
      <c r="AB43" s="211"/>
    </row>
    <row r="44" spans="2:28" ht="15" customHeight="1" x14ac:dyDescent="0.3">
      <c r="B44" s="14"/>
      <c r="C44" s="271" t="s">
        <v>36</v>
      </c>
      <c r="D44" s="271"/>
      <c r="E44" s="271"/>
      <c r="F44" s="66"/>
      <c r="G44" s="266" t="s">
        <v>135</v>
      </c>
      <c r="H44" s="267"/>
      <c r="I44" s="267"/>
      <c r="J44" s="267"/>
      <c r="K44" s="268"/>
      <c r="L44" s="275" t="s">
        <v>57</v>
      </c>
      <c r="M44" s="276"/>
      <c r="N44" s="277"/>
      <c r="O44" s="188"/>
      <c r="P44" s="16"/>
      <c r="Q44" s="218"/>
      <c r="R44" s="211"/>
      <c r="S44" s="211"/>
      <c r="T44" s="211"/>
      <c r="U44" s="211"/>
      <c r="V44" s="211"/>
      <c r="W44" s="211"/>
      <c r="X44" s="211"/>
      <c r="Y44" s="211"/>
      <c r="Z44" s="211"/>
      <c r="AA44" s="211"/>
      <c r="AB44" s="211"/>
    </row>
    <row r="45" spans="2:28" ht="15" customHeight="1" x14ac:dyDescent="0.3">
      <c r="B45" s="14"/>
      <c r="C45" s="263" t="s">
        <v>137</v>
      </c>
      <c r="D45" s="264"/>
      <c r="E45" s="265"/>
      <c r="F45" s="66"/>
      <c r="G45" s="266" t="s">
        <v>68</v>
      </c>
      <c r="H45" s="267"/>
      <c r="I45" s="267"/>
      <c r="J45" s="267"/>
      <c r="K45" s="267"/>
      <c r="L45" s="267"/>
      <c r="M45" s="267"/>
      <c r="N45" s="267"/>
      <c r="O45" s="268"/>
      <c r="P45" s="16"/>
      <c r="Q45" s="218"/>
      <c r="R45" s="211"/>
      <c r="S45" s="211"/>
      <c r="T45" s="211"/>
      <c r="U45" s="211"/>
      <c r="V45" s="211"/>
      <c r="W45" s="211"/>
      <c r="X45" s="211"/>
      <c r="Y45" s="211"/>
      <c r="Z45" s="211"/>
      <c r="AA45" s="211"/>
      <c r="AB45" s="211"/>
    </row>
    <row r="46" spans="2:28" ht="15" x14ac:dyDescent="0.3">
      <c r="B46" s="14"/>
      <c r="C46" s="271" t="str">
        <f>CONCATENATE("Material cost in ", $G$27,"/",$G$40)</f>
        <v>Material cost in EUR/100 pcs.</v>
      </c>
      <c r="D46" s="271"/>
      <c r="E46" s="271"/>
      <c r="F46" s="66"/>
      <c r="G46" s="282">
        <v>234</v>
      </c>
      <c r="H46" s="283"/>
      <c r="I46" s="283"/>
      <c r="J46" s="283"/>
      <c r="K46" s="283"/>
      <c r="L46" s="283"/>
      <c r="M46" s="283"/>
      <c r="N46" s="283"/>
      <c r="O46" s="284"/>
      <c r="P46" s="16"/>
      <c r="R46" s="211"/>
      <c r="S46" s="211"/>
      <c r="T46" s="211"/>
      <c r="U46" s="211"/>
      <c r="V46" s="211"/>
      <c r="W46" s="211"/>
      <c r="X46" s="211"/>
      <c r="Y46" s="211"/>
      <c r="Z46" s="211"/>
      <c r="AA46" s="211"/>
      <c r="AB46" s="211"/>
    </row>
    <row r="47" spans="2:28" ht="15" customHeight="1" x14ac:dyDescent="0.3">
      <c r="B47" s="14"/>
      <c r="C47" s="33"/>
      <c r="D47" s="33"/>
      <c r="E47" s="33"/>
      <c r="F47" s="33"/>
      <c r="G47" s="33"/>
      <c r="H47" s="33"/>
      <c r="I47" s="33"/>
      <c r="J47" s="33"/>
      <c r="K47" s="33"/>
      <c r="L47" s="33"/>
      <c r="M47" s="33"/>
      <c r="N47" s="33"/>
      <c r="O47" s="33"/>
      <c r="P47" s="16"/>
      <c r="R47" s="211"/>
      <c r="S47" s="211"/>
      <c r="T47" s="211"/>
      <c r="U47" s="211"/>
      <c r="V47" s="211"/>
      <c r="W47" s="211"/>
      <c r="X47" s="211"/>
      <c r="Y47" s="211"/>
      <c r="Z47" s="211"/>
      <c r="AA47" s="211"/>
      <c r="AB47" s="211"/>
    </row>
    <row r="48" spans="2:28" ht="15" x14ac:dyDescent="0.3">
      <c r="B48" s="14"/>
      <c r="C48" s="103"/>
      <c r="D48" s="103"/>
      <c r="E48" s="103"/>
      <c r="F48" s="64"/>
      <c r="G48" s="180"/>
      <c r="H48" s="180"/>
      <c r="I48" s="180"/>
      <c r="J48" s="180"/>
      <c r="K48" s="180"/>
      <c r="L48" s="180"/>
      <c r="M48" s="180"/>
      <c r="N48" s="181"/>
      <c r="O48" s="64"/>
      <c r="P48" s="16"/>
      <c r="R48" s="211"/>
      <c r="S48" s="211"/>
      <c r="T48" s="211"/>
      <c r="U48" s="211"/>
      <c r="V48" s="211"/>
      <c r="W48" s="211"/>
      <c r="X48" s="211"/>
      <c r="Y48" s="211"/>
      <c r="Z48" s="211"/>
      <c r="AA48" s="211"/>
      <c r="AB48" s="211"/>
    </row>
    <row r="49" spans="2:28" ht="15" x14ac:dyDescent="0.3">
      <c r="B49" s="14"/>
      <c r="C49" s="285" t="str">
        <f>C33</f>
        <v>e.g. 4711.000.000 - Gear Cover</v>
      </c>
      <c r="D49" s="286"/>
      <c r="E49" s="287"/>
      <c r="F49" s="64"/>
      <c r="G49" s="180"/>
      <c r="H49" s="182"/>
      <c r="I49" s="182"/>
      <c r="J49" s="182"/>
      <c r="K49" s="182"/>
      <c r="L49" s="182"/>
      <c r="M49" s="182"/>
      <c r="N49" s="182"/>
      <c r="O49" s="64"/>
      <c r="P49" s="16"/>
      <c r="R49" s="211"/>
      <c r="S49" s="211"/>
      <c r="T49" s="211"/>
      <c r="U49" s="211"/>
      <c r="V49" s="211"/>
      <c r="W49" s="211"/>
      <c r="X49" s="211"/>
      <c r="Y49" s="211"/>
      <c r="Z49" s="211"/>
      <c r="AA49" s="211"/>
      <c r="AB49" s="211"/>
    </row>
    <row r="50" spans="2:28" ht="15" customHeight="1" x14ac:dyDescent="0.3">
      <c r="B50" s="14"/>
      <c r="C50" s="96" t="s">
        <v>115</v>
      </c>
      <c r="D50" s="288">
        <v>200</v>
      </c>
      <c r="E50" s="289"/>
      <c r="F50" s="34"/>
      <c r="G50" s="191">
        <f t="shared" ref="G50:N50" si="1">G32</f>
        <v>2023</v>
      </c>
      <c r="H50" s="191">
        <f t="shared" si="1"/>
        <v>2024</v>
      </c>
      <c r="I50" s="191">
        <f t="shared" si="1"/>
        <v>2025</v>
      </c>
      <c r="J50" s="191">
        <f t="shared" si="1"/>
        <v>2026</v>
      </c>
      <c r="K50" s="191">
        <f t="shared" si="1"/>
        <v>2027</v>
      </c>
      <c r="L50" s="191">
        <f t="shared" si="1"/>
        <v>2028</v>
      </c>
      <c r="M50" s="191">
        <f t="shared" si="1"/>
        <v>2029</v>
      </c>
      <c r="N50" s="191">
        <f t="shared" si="1"/>
        <v>2030</v>
      </c>
      <c r="O50" s="197" t="s">
        <v>122</v>
      </c>
      <c r="P50" s="16"/>
      <c r="R50" s="211"/>
      <c r="S50" s="211"/>
      <c r="T50" s="211"/>
      <c r="U50" s="211"/>
      <c r="V50" s="211"/>
      <c r="W50" s="211"/>
      <c r="X50" s="211"/>
      <c r="Y50" s="211"/>
      <c r="Z50" s="211"/>
      <c r="AA50" s="211"/>
      <c r="AB50" s="211"/>
    </row>
    <row r="51" spans="2:28" ht="19.5" customHeight="1" x14ac:dyDescent="0.3">
      <c r="B51" s="14"/>
      <c r="C51" s="290" t="s">
        <v>113</v>
      </c>
      <c r="D51" s="291"/>
      <c r="E51" s="292"/>
      <c r="F51" s="24"/>
      <c r="G51" s="192">
        <v>40</v>
      </c>
      <c r="H51" s="144">
        <v>40</v>
      </c>
      <c r="I51" s="192">
        <v>40</v>
      </c>
      <c r="J51" s="192">
        <v>40</v>
      </c>
      <c r="K51" s="192">
        <v>35</v>
      </c>
      <c r="L51" s="192">
        <v>35</v>
      </c>
      <c r="M51" s="192">
        <v>30</v>
      </c>
      <c r="N51" s="192">
        <v>30</v>
      </c>
      <c r="O51" s="198"/>
      <c r="P51" s="16"/>
      <c r="Q51" s="218"/>
      <c r="R51" s="212"/>
      <c r="S51" s="211"/>
      <c r="T51" s="211"/>
      <c r="U51" s="211"/>
      <c r="V51" s="211"/>
    </row>
    <row r="52" spans="2:28" ht="21" customHeight="1" x14ac:dyDescent="0.3">
      <c r="B52" s="14"/>
      <c r="C52" s="290" t="s">
        <v>138</v>
      </c>
      <c r="D52" s="291"/>
      <c r="E52" s="292"/>
      <c r="F52" s="24"/>
      <c r="G52" s="220">
        <f t="shared" ref="G52:N52" si="2">($G$46-$G$41)*(1+$G$42)*$D$50/1000</f>
        <v>28.140000000000004</v>
      </c>
      <c r="H52" s="220">
        <f t="shared" si="2"/>
        <v>28.140000000000004</v>
      </c>
      <c r="I52" s="220">
        <f t="shared" si="2"/>
        <v>28.140000000000004</v>
      </c>
      <c r="J52" s="220">
        <f t="shared" si="2"/>
        <v>28.140000000000004</v>
      </c>
      <c r="K52" s="220">
        <f t="shared" si="2"/>
        <v>28.140000000000004</v>
      </c>
      <c r="L52" s="220">
        <f t="shared" si="2"/>
        <v>28.140000000000004</v>
      </c>
      <c r="M52" s="220">
        <f t="shared" si="2"/>
        <v>28.140000000000004</v>
      </c>
      <c r="N52" s="220">
        <f t="shared" si="2"/>
        <v>28.140000000000004</v>
      </c>
      <c r="O52" s="198"/>
      <c r="P52" s="16"/>
      <c r="Q52" s="218"/>
      <c r="R52" s="211"/>
      <c r="S52" s="211"/>
      <c r="T52" s="211"/>
      <c r="U52" s="211"/>
      <c r="V52" s="211"/>
    </row>
    <row r="53" spans="2:28" ht="21" customHeight="1" x14ac:dyDescent="0.3">
      <c r="B53" s="14"/>
      <c r="C53" s="215" t="s">
        <v>139</v>
      </c>
      <c r="D53" s="216"/>
      <c r="E53" s="217"/>
      <c r="F53" s="15"/>
      <c r="G53" s="192">
        <v>1.5</v>
      </c>
      <c r="H53" s="192">
        <v>1.5</v>
      </c>
      <c r="I53" s="192">
        <v>1.5</v>
      </c>
      <c r="J53" s="192">
        <v>1.5</v>
      </c>
      <c r="K53" s="192">
        <v>1.5</v>
      </c>
      <c r="L53" s="192">
        <v>0</v>
      </c>
      <c r="M53" s="192">
        <v>0</v>
      </c>
      <c r="N53" s="192">
        <v>0</v>
      </c>
      <c r="O53" s="198"/>
      <c r="P53" s="16"/>
      <c r="Q53" s="218"/>
      <c r="R53" s="211"/>
      <c r="S53" s="211"/>
      <c r="T53" s="211"/>
      <c r="U53" s="211"/>
      <c r="V53" s="211"/>
    </row>
    <row r="54" spans="2:28" ht="15" x14ac:dyDescent="0.3">
      <c r="B54" s="14"/>
      <c r="C54" s="240" t="s">
        <v>116</v>
      </c>
      <c r="D54" s="241"/>
      <c r="E54" s="242"/>
      <c r="F54" s="15"/>
      <c r="G54" s="183">
        <f>SUM(G51:G53)</f>
        <v>69.64</v>
      </c>
      <c r="H54" s="183">
        <f>SUM(H51:H53)</f>
        <v>69.64</v>
      </c>
      <c r="I54" s="183">
        <f t="shared" ref="I54:M54" si="3">SUM(I51:I53)</f>
        <v>69.64</v>
      </c>
      <c r="J54" s="183">
        <f t="shared" si="3"/>
        <v>69.64</v>
      </c>
      <c r="K54" s="183">
        <f t="shared" si="3"/>
        <v>64.64</v>
      </c>
      <c r="L54" s="183">
        <f t="shared" si="3"/>
        <v>63.14</v>
      </c>
      <c r="M54" s="183">
        <f t="shared" si="3"/>
        <v>58.14</v>
      </c>
      <c r="N54" s="183">
        <f>SUM(N51:N53)</f>
        <v>58.14</v>
      </c>
      <c r="O54" s="196"/>
      <c r="P54" s="16"/>
      <c r="R54" s="211"/>
      <c r="S54" s="211"/>
      <c r="T54" s="211"/>
      <c r="U54" s="211"/>
      <c r="V54" s="211"/>
    </row>
    <row r="55" spans="2:28" ht="15" x14ac:dyDescent="0.3">
      <c r="B55" s="14"/>
      <c r="C55" s="293" t="s">
        <v>110</v>
      </c>
      <c r="D55" s="293"/>
      <c r="E55" s="293"/>
      <c r="F55" s="15"/>
      <c r="G55" s="184"/>
      <c r="H55" s="185">
        <f>(H54/G54)-1</f>
        <v>0</v>
      </c>
      <c r="I55" s="185">
        <f t="shared" ref="I55:N55" si="4">(I54/H54)-1</f>
        <v>0</v>
      </c>
      <c r="J55" s="185">
        <f t="shared" si="4"/>
        <v>0</v>
      </c>
      <c r="K55" s="185">
        <f>(K54/J54)-1</f>
        <v>-7.179781734635271E-2</v>
      </c>
      <c r="L55" s="185">
        <f t="shared" si="4"/>
        <v>-2.3205445544554504E-2</v>
      </c>
      <c r="M55" s="185">
        <f t="shared" si="4"/>
        <v>-7.9189103579347497E-2</v>
      </c>
      <c r="N55" s="185">
        <f t="shared" si="4"/>
        <v>0</v>
      </c>
      <c r="O55" s="196"/>
      <c r="P55" s="16"/>
      <c r="R55" s="211"/>
      <c r="S55" s="211"/>
      <c r="T55" s="211"/>
      <c r="U55" s="211"/>
      <c r="V55" s="211"/>
    </row>
    <row r="56" spans="2:28" ht="15" x14ac:dyDescent="0.3">
      <c r="B56" s="14"/>
      <c r="C56" s="281"/>
      <c r="D56" s="281"/>
      <c r="E56" s="103"/>
      <c r="F56" s="64"/>
      <c r="G56" s="180"/>
      <c r="H56" s="180"/>
      <c r="I56" s="180"/>
      <c r="J56" s="180"/>
      <c r="K56" s="180"/>
      <c r="L56" s="180"/>
      <c r="M56" s="180"/>
      <c r="N56" s="181"/>
      <c r="O56" s="64"/>
      <c r="P56" s="16"/>
      <c r="R56" s="211"/>
      <c r="S56" s="211"/>
      <c r="T56" s="211"/>
      <c r="U56" s="211"/>
      <c r="V56" s="211"/>
    </row>
    <row r="57" spans="2:28" ht="15" x14ac:dyDescent="0.3">
      <c r="B57" s="14"/>
      <c r="C57" s="21" t="s">
        <v>16</v>
      </c>
      <c r="D57" s="21"/>
      <c r="E57" s="21"/>
      <c r="F57" s="15"/>
      <c r="G57" s="15"/>
      <c r="H57" s="15"/>
      <c r="I57" s="15"/>
      <c r="J57" s="15"/>
      <c r="K57" s="15"/>
      <c r="L57" s="15"/>
      <c r="M57" s="15"/>
      <c r="N57" s="15"/>
      <c r="O57" s="15"/>
      <c r="P57" s="16"/>
      <c r="R57" s="211"/>
      <c r="S57" s="211"/>
      <c r="T57" s="211"/>
      <c r="U57" s="211"/>
      <c r="V57" s="211"/>
    </row>
    <row r="58" spans="2:28" ht="127.25" customHeight="1" x14ac:dyDescent="0.3">
      <c r="B58" s="14"/>
      <c r="C58" s="294" t="s">
        <v>127</v>
      </c>
      <c r="D58" s="294"/>
      <c r="E58" s="294"/>
      <c r="F58" s="294"/>
      <c r="G58" s="294"/>
      <c r="H58" s="294"/>
      <c r="I58" s="294"/>
      <c r="J58" s="294"/>
      <c r="K58" s="294"/>
      <c r="L58" s="294"/>
      <c r="M58" s="294"/>
      <c r="N58" s="294"/>
      <c r="O58" s="294"/>
      <c r="P58" s="16"/>
      <c r="R58" s="211"/>
      <c r="S58" s="211"/>
      <c r="T58" s="211"/>
      <c r="U58" s="211"/>
      <c r="V58" s="211"/>
    </row>
    <row r="59" spans="2:28" ht="16" customHeight="1" x14ac:dyDescent="0.3">
      <c r="B59" s="14"/>
      <c r="C59" s="15"/>
      <c r="D59" s="15"/>
      <c r="E59" s="15"/>
      <c r="F59" s="15"/>
      <c r="G59" s="15"/>
      <c r="H59" s="15"/>
      <c r="I59" s="15"/>
      <c r="J59" s="15"/>
      <c r="K59" s="15"/>
      <c r="L59" s="15"/>
      <c r="M59" s="15"/>
      <c r="N59" s="15"/>
      <c r="O59" s="15"/>
      <c r="P59" s="16"/>
      <c r="R59" s="211"/>
      <c r="S59" s="211"/>
      <c r="T59" s="211"/>
      <c r="U59" s="211"/>
      <c r="V59" s="211"/>
    </row>
    <row r="60" spans="2:28" ht="30" x14ac:dyDescent="0.3">
      <c r="B60" s="14"/>
      <c r="C60" s="166" t="str">
        <f>CONCATENATE("Tooling description &amp; costs in " &amp; G27)</f>
        <v>Tooling description &amp; costs in EUR</v>
      </c>
      <c r="D60" s="167" t="s">
        <v>103</v>
      </c>
      <c r="E60" s="167" t="s">
        <v>104</v>
      </c>
      <c r="F60" s="168"/>
      <c r="G60" s="169">
        <f t="shared" ref="G60:N60" si="5">G32</f>
        <v>2023</v>
      </c>
      <c r="H60" s="170">
        <f t="shared" si="5"/>
        <v>2024</v>
      </c>
      <c r="I60" s="170">
        <f t="shared" si="5"/>
        <v>2025</v>
      </c>
      <c r="J60" s="170">
        <f t="shared" si="5"/>
        <v>2026</v>
      </c>
      <c r="K60" s="171">
        <f t="shared" si="5"/>
        <v>2027</v>
      </c>
      <c r="L60" s="171">
        <f t="shared" si="5"/>
        <v>2028</v>
      </c>
      <c r="M60" s="171">
        <f t="shared" si="5"/>
        <v>2029</v>
      </c>
      <c r="N60" s="171">
        <f t="shared" si="5"/>
        <v>2030</v>
      </c>
      <c r="O60" s="172" t="s">
        <v>12</v>
      </c>
      <c r="P60" s="16"/>
      <c r="R60" s="211"/>
      <c r="S60" s="211"/>
      <c r="T60" s="211"/>
      <c r="U60" s="211"/>
      <c r="V60" s="211"/>
    </row>
    <row r="61" spans="2:28" s="186" customFormat="1" ht="16" customHeight="1" x14ac:dyDescent="0.3">
      <c r="B61" s="165"/>
      <c r="C61" s="151" t="s">
        <v>108</v>
      </c>
      <c r="D61" s="145"/>
      <c r="E61" s="145"/>
      <c r="F61" s="42"/>
      <c r="G61" s="146"/>
      <c r="H61" s="147"/>
      <c r="I61" s="147"/>
      <c r="J61" s="147"/>
      <c r="K61" s="148"/>
      <c r="L61" s="148"/>
      <c r="M61" s="148"/>
      <c r="N61" s="149"/>
      <c r="O61" s="150">
        <f>SUM(G61:N61)</f>
        <v>0</v>
      </c>
      <c r="P61" s="173"/>
      <c r="R61" s="211"/>
      <c r="S61" s="213"/>
      <c r="T61" s="213"/>
      <c r="U61" s="213"/>
      <c r="V61" s="213"/>
    </row>
    <row r="62" spans="2:28" ht="15.65" customHeight="1" x14ac:dyDescent="0.3">
      <c r="B62" s="14"/>
      <c r="C62" s="151" t="s">
        <v>109</v>
      </c>
      <c r="D62" s="145"/>
      <c r="E62" s="145"/>
      <c r="F62" s="42"/>
      <c r="G62" s="146"/>
      <c r="H62" s="147"/>
      <c r="I62" s="147"/>
      <c r="J62" s="147"/>
      <c r="K62" s="148"/>
      <c r="L62" s="148"/>
      <c r="M62" s="148"/>
      <c r="N62" s="149"/>
      <c r="O62" s="150">
        <f>SUM(G62:N62)</f>
        <v>0</v>
      </c>
      <c r="P62" s="16"/>
      <c r="R62" s="211"/>
      <c r="S62" s="211"/>
      <c r="T62" s="211"/>
      <c r="U62" s="211"/>
      <c r="V62" s="211"/>
    </row>
    <row r="63" spans="2:28" ht="15.65" customHeight="1" x14ac:dyDescent="0.3">
      <c r="B63" s="14"/>
      <c r="C63" s="151" t="s">
        <v>106</v>
      </c>
      <c r="D63" s="219"/>
      <c r="E63" s="219"/>
      <c r="F63" s="42"/>
      <c r="G63" s="146"/>
      <c r="H63" s="147"/>
      <c r="I63" s="147"/>
      <c r="J63" s="147"/>
      <c r="K63" s="148"/>
      <c r="L63" s="148"/>
      <c r="M63" s="148"/>
      <c r="N63" s="149"/>
      <c r="O63" s="150">
        <f t="shared" ref="O63:O78" si="6">SUM(G63:N63)</f>
        <v>0</v>
      </c>
      <c r="P63" s="16"/>
      <c r="R63" s="211"/>
      <c r="S63" s="211"/>
      <c r="T63" s="211"/>
      <c r="U63" s="211"/>
      <c r="V63" s="211"/>
    </row>
    <row r="64" spans="2:28" ht="15.65" customHeight="1" x14ac:dyDescent="0.3">
      <c r="B64" s="14"/>
      <c r="C64" s="151" t="s">
        <v>105</v>
      </c>
      <c r="D64" s="219"/>
      <c r="E64" s="219"/>
      <c r="F64" s="42"/>
      <c r="G64" s="146"/>
      <c r="H64" s="147"/>
      <c r="I64" s="147"/>
      <c r="J64" s="147"/>
      <c r="K64" s="148"/>
      <c r="L64" s="148"/>
      <c r="M64" s="148"/>
      <c r="N64" s="149"/>
      <c r="O64" s="150">
        <f t="shared" si="6"/>
        <v>0</v>
      </c>
      <c r="P64" s="16"/>
      <c r="R64" s="211"/>
      <c r="S64" s="211"/>
      <c r="T64" s="211"/>
      <c r="U64" s="211"/>
      <c r="V64" s="211"/>
    </row>
    <row r="65" spans="2:22" ht="15.65" customHeight="1" x14ac:dyDescent="0.3">
      <c r="B65" s="14"/>
      <c r="C65" s="151" t="s">
        <v>107</v>
      </c>
      <c r="D65" s="219"/>
      <c r="E65" s="219"/>
      <c r="F65" s="42"/>
      <c r="G65" s="146"/>
      <c r="H65" s="147"/>
      <c r="I65" s="147"/>
      <c r="J65" s="147"/>
      <c r="K65" s="148"/>
      <c r="L65" s="148"/>
      <c r="M65" s="148"/>
      <c r="N65" s="149"/>
      <c r="O65" s="150">
        <f t="shared" si="6"/>
        <v>0</v>
      </c>
      <c r="P65" s="16"/>
      <c r="R65" s="211"/>
      <c r="S65" s="211"/>
      <c r="T65" s="211"/>
      <c r="U65" s="211"/>
      <c r="V65" s="211"/>
    </row>
    <row r="66" spans="2:22" ht="15.65" customHeight="1" x14ac:dyDescent="0.3">
      <c r="B66" s="14"/>
      <c r="C66" s="151"/>
      <c r="D66" s="219"/>
      <c r="E66" s="219"/>
      <c r="F66" s="42"/>
      <c r="G66" s="146"/>
      <c r="H66" s="147"/>
      <c r="I66" s="147"/>
      <c r="J66" s="147"/>
      <c r="K66" s="148"/>
      <c r="L66" s="148"/>
      <c r="M66" s="148"/>
      <c r="N66" s="149"/>
      <c r="O66" s="150">
        <f t="shared" si="6"/>
        <v>0</v>
      </c>
      <c r="P66" s="16"/>
      <c r="R66" s="211"/>
      <c r="S66" s="211"/>
      <c r="T66" s="211"/>
      <c r="U66" s="211"/>
      <c r="V66" s="211"/>
    </row>
    <row r="67" spans="2:22" ht="15.65" customHeight="1" x14ac:dyDescent="0.3">
      <c r="B67" s="14"/>
      <c r="C67" s="151"/>
      <c r="D67" s="219"/>
      <c r="E67" s="219"/>
      <c r="F67" s="42"/>
      <c r="G67" s="146"/>
      <c r="H67" s="147"/>
      <c r="I67" s="147"/>
      <c r="J67" s="147"/>
      <c r="K67" s="148"/>
      <c r="L67" s="148"/>
      <c r="M67" s="148"/>
      <c r="N67" s="149"/>
      <c r="O67" s="150">
        <f t="shared" si="6"/>
        <v>0</v>
      </c>
      <c r="P67" s="16"/>
      <c r="R67" s="211"/>
      <c r="S67" s="211"/>
      <c r="T67" s="211"/>
      <c r="U67" s="211"/>
      <c r="V67" s="211"/>
    </row>
    <row r="68" spans="2:22" ht="15.65" customHeight="1" x14ac:dyDescent="0.3">
      <c r="B68" s="14"/>
      <c r="C68" s="151"/>
      <c r="D68" s="219"/>
      <c r="E68" s="219"/>
      <c r="F68" s="42"/>
      <c r="G68" s="146"/>
      <c r="H68" s="147"/>
      <c r="I68" s="147"/>
      <c r="J68" s="147"/>
      <c r="K68" s="148"/>
      <c r="L68" s="148"/>
      <c r="M68" s="148"/>
      <c r="N68" s="149"/>
      <c r="O68" s="150">
        <f t="shared" si="6"/>
        <v>0</v>
      </c>
      <c r="P68" s="16"/>
      <c r="R68" s="211"/>
      <c r="S68" s="211"/>
      <c r="T68" s="211"/>
      <c r="U68" s="211"/>
      <c r="V68" s="211"/>
    </row>
    <row r="69" spans="2:22" ht="15.65" customHeight="1" x14ac:dyDescent="0.3">
      <c r="B69" s="14"/>
      <c r="C69" s="151"/>
      <c r="D69" s="219"/>
      <c r="E69" s="219"/>
      <c r="F69" s="42"/>
      <c r="G69" s="146"/>
      <c r="H69" s="147"/>
      <c r="I69" s="147"/>
      <c r="J69" s="147"/>
      <c r="K69" s="148"/>
      <c r="L69" s="148"/>
      <c r="M69" s="148"/>
      <c r="N69" s="149"/>
      <c r="O69" s="150">
        <f t="shared" si="6"/>
        <v>0</v>
      </c>
      <c r="P69" s="16"/>
      <c r="R69" s="211"/>
      <c r="S69" s="211"/>
      <c r="T69" s="211"/>
      <c r="U69" s="211"/>
      <c r="V69" s="211"/>
    </row>
    <row r="70" spans="2:22" ht="15.65" customHeight="1" x14ac:dyDescent="0.3">
      <c r="B70" s="14"/>
      <c r="C70" s="151"/>
      <c r="D70" s="219"/>
      <c r="E70" s="219"/>
      <c r="F70" s="42"/>
      <c r="G70" s="146"/>
      <c r="H70" s="147"/>
      <c r="I70" s="147"/>
      <c r="J70" s="147"/>
      <c r="K70" s="148"/>
      <c r="L70" s="148"/>
      <c r="M70" s="148"/>
      <c r="N70" s="149"/>
      <c r="O70" s="150">
        <f t="shared" si="6"/>
        <v>0</v>
      </c>
      <c r="P70" s="16"/>
      <c r="R70" s="211"/>
      <c r="S70" s="211"/>
      <c r="T70" s="211"/>
      <c r="U70" s="211"/>
      <c r="V70" s="211"/>
    </row>
    <row r="71" spans="2:22" ht="15.65" customHeight="1" x14ac:dyDescent="0.3">
      <c r="B71" s="14"/>
      <c r="C71" s="151"/>
      <c r="D71" s="219"/>
      <c r="E71" s="219"/>
      <c r="F71" s="42"/>
      <c r="G71" s="146"/>
      <c r="H71" s="147"/>
      <c r="I71" s="147"/>
      <c r="J71" s="147"/>
      <c r="K71" s="148"/>
      <c r="L71" s="148"/>
      <c r="M71" s="148"/>
      <c r="N71" s="149"/>
      <c r="O71" s="150">
        <f t="shared" si="6"/>
        <v>0</v>
      </c>
      <c r="P71" s="16"/>
      <c r="R71" s="211"/>
      <c r="S71" s="211"/>
      <c r="T71" s="211"/>
      <c r="U71" s="211"/>
      <c r="V71" s="211"/>
    </row>
    <row r="72" spans="2:22" ht="15.65" customHeight="1" x14ac:dyDescent="0.3">
      <c r="B72" s="14"/>
      <c r="C72" s="151"/>
      <c r="D72" s="219"/>
      <c r="E72" s="219"/>
      <c r="F72" s="42"/>
      <c r="G72" s="146"/>
      <c r="H72" s="147"/>
      <c r="I72" s="147"/>
      <c r="J72" s="147"/>
      <c r="K72" s="148"/>
      <c r="L72" s="148"/>
      <c r="M72" s="148"/>
      <c r="N72" s="149"/>
      <c r="O72" s="150">
        <f t="shared" si="6"/>
        <v>0</v>
      </c>
      <c r="P72" s="16"/>
      <c r="R72" s="211"/>
      <c r="S72" s="211"/>
      <c r="T72" s="211"/>
      <c r="U72" s="211"/>
      <c r="V72" s="211"/>
    </row>
    <row r="73" spans="2:22" ht="15.65" customHeight="1" x14ac:dyDescent="0.3">
      <c r="B73" s="14"/>
      <c r="C73" s="151"/>
      <c r="D73" s="219"/>
      <c r="E73" s="219"/>
      <c r="F73" s="42"/>
      <c r="G73" s="146"/>
      <c r="H73" s="147"/>
      <c r="I73" s="147"/>
      <c r="J73" s="147"/>
      <c r="K73" s="148"/>
      <c r="L73" s="148"/>
      <c r="M73" s="148"/>
      <c r="N73" s="149"/>
      <c r="O73" s="150">
        <f t="shared" si="6"/>
        <v>0</v>
      </c>
      <c r="P73" s="16"/>
      <c r="R73" s="211"/>
      <c r="S73" s="211"/>
      <c r="T73" s="211"/>
      <c r="U73" s="211"/>
      <c r="V73" s="211"/>
    </row>
    <row r="74" spans="2:22" ht="15.65" customHeight="1" x14ac:dyDescent="0.3">
      <c r="B74" s="14"/>
      <c r="C74" s="151"/>
      <c r="D74" s="219"/>
      <c r="E74" s="219"/>
      <c r="F74" s="42"/>
      <c r="G74" s="146"/>
      <c r="H74" s="147"/>
      <c r="I74" s="147"/>
      <c r="J74" s="147"/>
      <c r="K74" s="148"/>
      <c r="L74" s="148"/>
      <c r="M74" s="148"/>
      <c r="N74" s="149"/>
      <c r="O74" s="150">
        <f t="shared" si="6"/>
        <v>0</v>
      </c>
      <c r="P74" s="16"/>
      <c r="R74" s="211"/>
      <c r="S74" s="211"/>
      <c r="T74" s="211"/>
      <c r="U74" s="211"/>
      <c r="V74" s="211"/>
    </row>
    <row r="75" spans="2:22" ht="15.65" customHeight="1" x14ac:dyDescent="0.3">
      <c r="B75" s="14"/>
      <c r="C75" s="151"/>
      <c r="D75" s="145"/>
      <c r="E75" s="145"/>
      <c r="F75" s="42"/>
      <c r="G75" s="146"/>
      <c r="H75" s="147"/>
      <c r="I75" s="147"/>
      <c r="J75" s="147"/>
      <c r="K75" s="148"/>
      <c r="L75" s="148"/>
      <c r="M75" s="148"/>
      <c r="N75" s="149"/>
      <c r="O75" s="150">
        <f t="shared" si="6"/>
        <v>0</v>
      </c>
      <c r="P75" s="16"/>
      <c r="R75" s="211"/>
      <c r="S75" s="211"/>
      <c r="T75" s="211"/>
      <c r="U75" s="211"/>
      <c r="V75" s="211"/>
    </row>
    <row r="76" spans="2:22" ht="15.65" customHeight="1" x14ac:dyDescent="0.3">
      <c r="B76" s="14"/>
      <c r="C76" s="151"/>
      <c r="D76" s="145"/>
      <c r="E76" s="145"/>
      <c r="F76" s="42"/>
      <c r="G76" s="146"/>
      <c r="H76" s="147"/>
      <c r="I76" s="147"/>
      <c r="J76" s="147"/>
      <c r="K76" s="148"/>
      <c r="L76" s="148"/>
      <c r="M76" s="148"/>
      <c r="N76" s="149"/>
      <c r="O76" s="150">
        <f t="shared" si="6"/>
        <v>0</v>
      </c>
      <c r="P76" s="16"/>
      <c r="R76" s="211"/>
      <c r="S76" s="211"/>
      <c r="T76" s="211"/>
      <c r="U76" s="211"/>
      <c r="V76" s="211"/>
    </row>
    <row r="77" spans="2:22" ht="15.65" customHeight="1" x14ac:dyDescent="0.3">
      <c r="B77" s="14"/>
      <c r="C77" s="151"/>
      <c r="D77" s="145"/>
      <c r="E77" s="145"/>
      <c r="F77" s="42"/>
      <c r="G77" s="146"/>
      <c r="H77" s="147"/>
      <c r="I77" s="147"/>
      <c r="J77" s="147"/>
      <c r="K77" s="148"/>
      <c r="L77" s="148"/>
      <c r="M77" s="148"/>
      <c r="N77" s="149"/>
      <c r="O77" s="150">
        <f t="shared" si="6"/>
        <v>0</v>
      </c>
      <c r="P77" s="16"/>
    </row>
    <row r="78" spans="2:22" ht="15.65" customHeight="1" x14ac:dyDescent="0.3">
      <c r="B78" s="14"/>
      <c r="C78" s="151"/>
      <c r="D78" s="145"/>
      <c r="E78" s="145"/>
      <c r="F78" s="42"/>
      <c r="G78" s="146"/>
      <c r="H78" s="147"/>
      <c r="I78" s="147"/>
      <c r="J78" s="147"/>
      <c r="K78" s="148"/>
      <c r="L78" s="148"/>
      <c r="M78" s="148"/>
      <c r="N78" s="149"/>
      <c r="O78" s="150">
        <f t="shared" si="6"/>
        <v>0</v>
      </c>
      <c r="P78" s="16"/>
    </row>
    <row r="79" spans="2:22" ht="15.65" customHeight="1" x14ac:dyDescent="0.3">
      <c r="B79" s="14"/>
      <c r="C79" s="151"/>
      <c r="D79" s="145"/>
      <c r="E79" s="145"/>
      <c r="F79" s="42"/>
      <c r="G79" s="146"/>
      <c r="H79" s="147"/>
      <c r="I79" s="147"/>
      <c r="J79" s="147"/>
      <c r="K79" s="148"/>
      <c r="L79" s="148"/>
      <c r="M79" s="148"/>
      <c r="N79" s="149"/>
      <c r="O79" s="150">
        <f t="shared" ref="O79:O80" si="7">SUM(G79:N79)</f>
        <v>0</v>
      </c>
      <c r="P79" s="16"/>
    </row>
    <row r="80" spans="2:22" ht="15.65" customHeight="1" x14ac:dyDescent="0.3">
      <c r="B80" s="14"/>
      <c r="C80" s="151"/>
      <c r="D80" s="145"/>
      <c r="E80" s="145"/>
      <c r="F80" s="42"/>
      <c r="G80" s="146"/>
      <c r="H80" s="147"/>
      <c r="I80" s="147"/>
      <c r="J80" s="147"/>
      <c r="K80" s="148"/>
      <c r="L80" s="148"/>
      <c r="M80" s="148"/>
      <c r="N80" s="149"/>
      <c r="O80" s="150">
        <f t="shared" si="7"/>
        <v>0</v>
      </c>
      <c r="P80" s="16"/>
    </row>
    <row r="81" spans="2:16" ht="15.65" customHeight="1" x14ac:dyDescent="0.3">
      <c r="B81" s="14"/>
      <c r="C81" s="263" t="str">
        <f>CONCATENATE("Total tooling costs in ", G27)</f>
        <v>Total tooling costs in EUR</v>
      </c>
      <c r="D81" s="264"/>
      <c r="E81" s="265"/>
      <c r="F81" s="15"/>
      <c r="G81" s="150">
        <f>SUM(G61:G80)</f>
        <v>0</v>
      </c>
      <c r="H81" s="150">
        <f t="shared" ref="H81:O81" si="8">SUM(H61:H80)</f>
        <v>0</v>
      </c>
      <c r="I81" s="150">
        <f t="shared" si="8"/>
        <v>0</v>
      </c>
      <c r="J81" s="150">
        <f t="shared" si="8"/>
        <v>0</v>
      </c>
      <c r="K81" s="150">
        <f t="shared" si="8"/>
        <v>0</v>
      </c>
      <c r="L81" s="150">
        <f t="shared" si="8"/>
        <v>0</v>
      </c>
      <c r="M81" s="150">
        <f t="shared" si="8"/>
        <v>0</v>
      </c>
      <c r="N81" s="150">
        <f t="shared" si="8"/>
        <v>0</v>
      </c>
      <c r="O81" s="150">
        <f t="shared" si="8"/>
        <v>0</v>
      </c>
      <c r="P81" s="16"/>
    </row>
    <row r="82" spans="2:16" ht="15.65" customHeight="1" x14ac:dyDescent="0.3">
      <c r="B82" s="14"/>
      <c r="C82" s="152"/>
      <c r="D82" s="152"/>
      <c r="E82" s="152"/>
      <c r="F82" s="64"/>
      <c r="G82" s="153"/>
      <c r="H82" s="153"/>
      <c r="I82" s="153"/>
      <c r="J82" s="153"/>
      <c r="K82" s="153"/>
      <c r="L82" s="153"/>
      <c r="M82" s="153"/>
      <c r="N82" s="153"/>
      <c r="O82" s="153"/>
      <c r="P82" s="16"/>
    </row>
    <row r="83" spans="2:16" ht="15" x14ac:dyDescent="0.3">
      <c r="B83" s="14"/>
      <c r="C83" s="225" t="s">
        <v>48</v>
      </c>
      <c r="D83" s="225"/>
      <c r="E83" s="225"/>
      <c r="F83" s="15"/>
      <c r="G83" s="296"/>
      <c r="H83" s="296"/>
      <c r="I83" s="296"/>
      <c r="J83" s="296"/>
      <c r="K83" s="296"/>
      <c r="L83" s="296"/>
      <c r="M83" s="296"/>
      <c r="N83" s="296"/>
      <c r="O83" s="296"/>
      <c r="P83" s="16"/>
    </row>
    <row r="84" spans="2:16" ht="15" x14ac:dyDescent="0.3">
      <c r="B84" s="14"/>
      <c r="C84" s="225" t="s">
        <v>49</v>
      </c>
      <c r="D84" s="225"/>
      <c r="E84" s="225"/>
      <c r="F84" s="15"/>
      <c r="G84" s="296"/>
      <c r="H84" s="296"/>
      <c r="I84" s="296"/>
      <c r="J84" s="296"/>
      <c r="K84" s="296"/>
      <c r="L84" s="296"/>
      <c r="M84" s="296"/>
      <c r="N84" s="296"/>
      <c r="O84" s="296"/>
      <c r="P84" s="16"/>
    </row>
    <row r="85" spans="2:16" ht="15" x14ac:dyDescent="0.3">
      <c r="B85" s="14"/>
      <c r="C85" s="193" t="s">
        <v>118</v>
      </c>
      <c r="D85" s="194"/>
      <c r="E85" s="195"/>
      <c r="F85" s="15"/>
      <c r="G85" s="296"/>
      <c r="H85" s="296"/>
      <c r="I85" s="296"/>
      <c r="J85" s="296"/>
      <c r="K85" s="296"/>
      <c r="L85" s="296"/>
      <c r="M85" s="296"/>
      <c r="N85" s="296"/>
      <c r="O85" s="296"/>
      <c r="P85" s="16"/>
    </row>
    <row r="86" spans="2:16" ht="15" x14ac:dyDescent="0.3">
      <c r="B86" s="14"/>
      <c r="C86" s="297" t="s">
        <v>119</v>
      </c>
      <c r="D86" s="298"/>
      <c r="E86" s="299"/>
      <c r="F86" s="15"/>
      <c r="G86" s="296"/>
      <c r="H86" s="296"/>
      <c r="I86" s="296"/>
      <c r="J86" s="296"/>
      <c r="K86" s="296"/>
      <c r="L86" s="296"/>
      <c r="M86" s="296"/>
      <c r="N86" s="296"/>
      <c r="O86" s="296"/>
      <c r="P86" s="16"/>
    </row>
    <row r="87" spans="2:16" ht="15" x14ac:dyDescent="0.3">
      <c r="B87" s="14"/>
      <c r="C87" s="297" t="s">
        <v>120</v>
      </c>
      <c r="D87" s="298"/>
      <c r="E87" s="299"/>
      <c r="F87" s="15"/>
      <c r="G87" s="300"/>
      <c r="H87" s="301"/>
      <c r="I87" s="301"/>
      <c r="J87" s="301"/>
      <c r="K87" s="301"/>
      <c r="L87" s="301"/>
      <c r="M87" s="301"/>
      <c r="N87" s="301"/>
      <c r="O87" s="302"/>
      <c r="P87" s="16"/>
    </row>
    <row r="88" spans="2:16" ht="15" x14ac:dyDescent="0.3">
      <c r="B88" s="14"/>
      <c r="C88" s="297" t="s">
        <v>121</v>
      </c>
      <c r="D88" s="298"/>
      <c r="E88" s="299"/>
      <c r="F88" s="22"/>
      <c r="G88" s="300"/>
      <c r="H88" s="301"/>
      <c r="I88" s="301"/>
      <c r="J88" s="301"/>
      <c r="K88" s="301"/>
      <c r="L88" s="301"/>
      <c r="M88" s="301"/>
      <c r="N88" s="301"/>
      <c r="O88" s="302"/>
      <c r="P88" s="16"/>
    </row>
    <row r="89" spans="2:16" ht="15" x14ac:dyDescent="0.3">
      <c r="B89" s="14"/>
      <c r="C89" s="132"/>
      <c r="D89" s="132"/>
      <c r="E89" s="132"/>
      <c r="F89" s="64"/>
      <c r="G89" s="207"/>
      <c r="H89" s="207"/>
      <c r="I89" s="207"/>
      <c r="J89" s="207"/>
      <c r="K89" s="207"/>
      <c r="L89" s="207"/>
      <c r="M89" s="207"/>
      <c r="N89" s="207"/>
      <c r="O89" s="207"/>
      <c r="P89" s="16"/>
    </row>
    <row r="90" spans="2:16" ht="15" x14ac:dyDescent="0.3">
      <c r="B90" s="14"/>
      <c r="C90" s="20" t="s">
        <v>126</v>
      </c>
      <c r="D90" s="20"/>
      <c r="E90" s="20"/>
      <c r="F90" s="22"/>
      <c r="G90" s="22"/>
      <c r="H90" s="22"/>
      <c r="I90" s="22"/>
      <c r="J90" s="20"/>
      <c r="K90" s="22"/>
      <c r="L90" s="22"/>
      <c r="M90" s="22"/>
      <c r="N90" s="22"/>
      <c r="O90" s="22"/>
      <c r="P90" s="16"/>
    </row>
    <row r="91" spans="2:16" ht="15" x14ac:dyDescent="0.3">
      <c r="B91" s="14"/>
      <c r="C91" s="132"/>
      <c r="D91" s="132"/>
      <c r="E91" s="132"/>
      <c r="F91" s="64"/>
      <c r="G91" s="207"/>
      <c r="H91" s="207"/>
      <c r="I91" s="207"/>
      <c r="J91" s="207"/>
      <c r="K91" s="207"/>
      <c r="L91" s="207"/>
      <c r="M91" s="207"/>
      <c r="N91" s="207"/>
      <c r="O91" s="207"/>
      <c r="P91" s="16"/>
    </row>
    <row r="92" spans="2:16" ht="15" x14ac:dyDescent="0.3">
      <c r="B92" s="14"/>
      <c r="C92" s="225" t="s">
        <v>117</v>
      </c>
      <c r="D92" s="225"/>
      <c r="E92" s="225"/>
      <c r="F92" s="15"/>
      <c r="G92" s="303"/>
      <c r="H92" s="304"/>
      <c r="I92" s="304"/>
      <c r="J92" s="304"/>
      <c r="K92" s="304"/>
      <c r="L92" s="304"/>
      <c r="M92" s="304"/>
      <c r="N92" s="304"/>
      <c r="O92" s="305"/>
      <c r="P92" s="16"/>
    </row>
    <row r="93" spans="2:16" ht="15" x14ac:dyDescent="0.3">
      <c r="B93" s="14"/>
      <c r="C93" s="225" t="s">
        <v>123</v>
      </c>
      <c r="D93" s="225"/>
      <c r="E93" s="225"/>
      <c r="F93" s="15"/>
      <c r="G93" s="295"/>
      <c r="H93" s="295"/>
      <c r="I93" s="295"/>
      <c r="J93" s="295"/>
      <c r="K93" s="295"/>
      <c r="L93" s="295"/>
      <c r="M93" s="295"/>
      <c r="N93" s="295"/>
      <c r="O93" s="295"/>
      <c r="P93" s="16"/>
    </row>
    <row r="94" spans="2:16" ht="15" x14ac:dyDescent="0.3">
      <c r="B94" s="14"/>
      <c r="C94" s="297" t="s">
        <v>124</v>
      </c>
      <c r="D94" s="298"/>
      <c r="E94" s="299"/>
      <c r="F94" s="15"/>
      <c r="G94" s="296"/>
      <c r="H94" s="296"/>
      <c r="I94" s="296"/>
      <c r="J94" s="296"/>
      <c r="K94" s="296"/>
      <c r="L94" s="296"/>
      <c r="M94" s="296"/>
      <c r="N94" s="296"/>
      <c r="O94" s="296"/>
      <c r="P94" s="16"/>
    </row>
    <row r="95" spans="2:16" ht="15" x14ac:dyDescent="0.3">
      <c r="B95" s="14"/>
      <c r="C95" s="15"/>
      <c r="D95" s="15"/>
      <c r="E95" s="15"/>
      <c r="F95" s="15"/>
      <c r="G95" s="15"/>
      <c r="H95" s="15"/>
      <c r="I95" s="15"/>
      <c r="J95" s="15"/>
      <c r="K95" s="15"/>
      <c r="L95" s="15"/>
      <c r="M95" s="15"/>
      <c r="N95" s="15"/>
      <c r="O95" s="15"/>
      <c r="P95" s="16"/>
    </row>
    <row r="96" spans="2:16" ht="15" x14ac:dyDescent="0.3">
      <c r="B96" s="14"/>
      <c r="C96" s="20" t="s">
        <v>18</v>
      </c>
      <c r="D96" s="20"/>
      <c r="E96" s="20"/>
      <c r="F96" s="22"/>
      <c r="G96" s="22"/>
      <c r="H96" s="22"/>
      <c r="I96" s="22"/>
      <c r="J96" s="22"/>
      <c r="K96" s="22"/>
      <c r="L96" s="22"/>
      <c r="M96" s="22"/>
      <c r="N96" s="22"/>
      <c r="O96" s="22"/>
      <c r="P96" s="16"/>
    </row>
    <row r="97" spans="2:16" ht="15" x14ac:dyDescent="0.3">
      <c r="B97" s="14"/>
      <c r="C97" s="174" t="s">
        <v>19</v>
      </c>
      <c r="D97" s="159"/>
      <c r="E97" s="159"/>
      <c r="F97" s="159"/>
      <c r="G97" s="159"/>
      <c r="H97" s="159"/>
      <c r="I97" s="159"/>
      <c r="J97" s="159"/>
      <c r="K97" s="159"/>
      <c r="L97" s="159"/>
      <c r="M97" s="159"/>
      <c r="N97" s="159"/>
      <c r="O97" s="159"/>
      <c r="P97" s="16"/>
    </row>
    <row r="98" spans="2:16" ht="15" customHeight="1" x14ac:dyDescent="0.3">
      <c r="B98" s="14"/>
      <c r="C98" s="15"/>
      <c r="D98" s="15"/>
      <c r="E98" s="15"/>
      <c r="F98" s="15"/>
      <c r="G98" s="22"/>
      <c r="H98" s="15"/>
      <c r="I98" s="15"/>
      <c r="J98" s="15"/>
      <c r="K98" s="15"/>
      <c r="L98" s="15"/>
      <c r="M98" s="15"/>
      <c r="N98" s="15"/>
      <c r="O98" s="15"/>
      <c r="P98" s="16"/>
    </row>
    <row r="99" spans="2:16" ht="15" x14ac:dyDescent="0.3">
      <c r="B99" s="14"/>
      <c r="C99" s="271" t="s">
        <v>20</v>
      </c>
      <c r="D99" s="271"/>
      <c r="E99" s="271"/>
      <c r="F99" s="15"/>
      <c r="G99" s="191">
        <f t="shared" ref="G99:N99" si="9">G32</f>
        <v>2023</v>
      </c>
      <c r="H99" s="191">
        <f t="shared" si="9"/>
        <v>2024</v>
      </c>
      <c r="I99" s="191">
        <f t="shared" si="9"/>
        <v>2025</v>
      </c>
      <c r="J99" s="191">
        <f t="shared" si="9"/>
        <v>2026</v>
      </c>
      <c r="K99" s="191">
        <f t="shared" si="9"/>
        <v>2027</v>
      </c>
      <c r="L99" s="191">
        <f t="shared" si="9"/>
        <v>2028</v>
      </c>
      <c r="M99" s="191">
        <f t="shared" si="9"/>
        <v>2029</v>
      </c>
      <c r="N99" s="191">
        <f t="shared" si="9"/>
        <v>2030</v>
      </c>
      <c r="O99" s="191" t="s">
        <v>12</v>
      </c>
      <c r="P99" s="16"/>
    </row>
    <row r="100" spans="2:16" ht="15" x14ac:dyDescent="0.3">
      <c r="B100" s="14"/>
      <c r="C100" s="271" t="str">
        <f>CONCATENATE("Total part costs incl. RMS as quoted in ", G27)</f>
        <v>Total part costs incl. RMS as quoted in EUR</v>
      </c>
      <c r="D100" s="271"/>
      <c r="E100" s="271"/>
      <c r="F100" s="15"/>
      <c r="G100" s="45">
        <f t="shared" ref="G100:N100" si="10">(G54*G33)/100</f>
        <v>696.4</v>
      </c>
      <c r="H100" s="45">
        <f t="shared" si="10"/>
        <v>3482</v>
      </c>
      <c r="I100" s="45">
        <f t="shared" si="10"/>
        <v>4178.3999999999996</v>
      </c>
      <c r="J100" s="45">
        <f t="shared" si="10"/>
        <v>4874.8</v>
      </c>
      <c r="K100" s="45">
        <f t="shared" si="10"/>
        <v>5171.2</v>
      </c>
      <c r="L100" s="45">
        <f t="shared" si="10"/>
        <v>1894.2</v>
      </c>
      <c r="M100" s="45">
        <f t="shared" si="10"/>
        <v>0</v>
      </c>
      <c r="N100" s="45">
        <f t="shared" si="10"/>
        <v>0</v>
      </c>
      <c r="O100" s="45">
        <f>SUM(G100:N100)</f>
        <v>20297</v>
      </c>
      <c r="P100" s="16"/>
    </row>
    <row r="101" spans="2:16" ht="15" x14ac:dyDescent="0.3">
      <c r="B101" s="14"/>
      <c r="C101" s="271" t="str">
        <f>CONCATENATE("Total tooling costs as quoted in " &amp; G27)</f>
        <v>Total tooling costs as quoted in EUR</v>
      </c>
      <c r="D101" s="271"/>
      <c r="E101" s="271"/>
      <c r="F101" s="15"/>
      <c r="G101" s="45">
        <f t="shared" ref="G101:N101" si="11">G81</f>
        <v>0</v>
      </c>
      <c r="H101" s="45">
        <f t="shared" si="11"/>
        <v>0</v>
      </c>
      <c r="I101" s="45">
        <f t="shared" si="11"/>
        <v>0</v>
      </c>
      <c r="J101" s="45">
        <f t="shared" si="11"/>
        <v>0</v>
      </c>
      <c r="K101" s="45">
        <f t="shared" si="11"/>
        <v>0</v>
      </c>
      <c r="L101" s="45">
        <f t="shared" si="11"/>
        <v>0</v>
      </c>
      <c r="M101" s="45">
        <f t="shared" si="11"/>
        <v>0</v>
      </c>
      <c r="N101" s="45">
        <f t="shared" si="11"/>
        <v>0</v>
      </c>
      <c r="O101" s="45">
        <f>SUM(G101:N101)</f>
        <v>0</v>
      </c>
      <c r="P101" s="16"/>
    </row>
    <row r="102" spans="2:16" ht="15" x14ac:dyDescent="0.3">
      <c r="B102" s="14"/>
      <c r="C102" s="21"/>
      <c r="D102" s="21"/>
      <c r="E102" s="21"/>
      <c r="F102" s="154"/>
      <c r="G102" s="49"/>
      <c r="H102" s="15"/>
      <c r="I102" s="15"/>
      <c r="J102" s="154"/>
      <c r="K102" s="154"/>
      <c r="L102" s="154"/>
      <c r="M102" s="154"/>
      <c r="N102" s="154"/>
      <c r="O102" s="154"/>
      <c r="P102" s="16"/>
    </row>
    <row r="103" spans="2:16" ht="15" x14ac:dyDescent="0.3">
      <c r="B103" s="14"/>
      <c r="C103" s="340" t="str">
        <f>CONCATENATE("Estimated total project value in ",G27)</f>
        <v>Estimated total project value in EUR</v>
      </c>
      <c r="D103" s="340"/>
      <c r="E103" s="340"/>
      <c r="F103" s="154"/>
      <c r="G103" s="155">
        <f>SUM(G100:G101)</f>
        <v>696.4</v>
      </c>
      <c r="H103" s="155">
        <f>SUM(H100:H101)</f>
        <v>3482</v>
      </c>
      <c r="I103" s="155">
        <f t="shared" ref="I103:M103" si="12">SUM(I100:I101)</f>
        <v>4178.3999999999996</v>
      </c>
      <c r="J103" s="155">
        <f>SUM(J100:J101)</f>
        <v>4874.8</v>
      </c>
      <c r="K103" s="155">
        <f t="shared" si="12"/>
        <v>5171.2</v>
      </c>
      <c r="L103" s="155">
        <f t="shared" si="12"/>
        <v>1894.2</v>
      </c>
      <c r="M103" s="155">
        <f t="shared" si="12"/>
        <v>0</v>
      </c>
      <c r="N103" s="155">
        <f>SUM(N100:N101)</f>
        <v>0</v>
      </c>
      <c r="O103" s="189">
        <f>SUM(O100:O101)</f>
        <v>20297</v>
      </c>
      <c r="P103" s="16"/>
    </row>
    <row r="104" spans="2:16" ht="15.5" thickBot="1" x14ac:dyDescent="0.35">
      <c r="B104" s="14"/>
      <c r="C104" s="15"/>
      <c r="D104" s="15"/>
      <c r="E104" s="15"/>
      <c r="F104" s="15"/>
      <c r="G104" s="15"/>
      <c r="H104" s="15"/>
      <c r="I104" s="15"/>
      <c r="J104" s="15"/>
      <c r="K104" s="15"/>
      <c r="L104" s="15"/>
      <c r="M104" s="15"/>
      <c r="N104" s="15"/>
      <c r="O104" s="15"/>
      <c r="P104" s="16"/>
    </row>
    <row r="105" spans="2:16" ht="15" x14ac:dyDescent="0.3">
      <c r="B105" s="1"/>
      <c r="C105" s="209" t="s">
        <v>21</v>
      </c>
      <c r="D105" s="209"/>
      <c r="E105" s="209"/>
      <c r="F105" s="210"/>
      <c r="G105" s="210"/>
      <c r="H105" s="210"/>
      <c r="I105" s="210"/>
      <c r="J105" s="209"/>
      <c r="K105" s="210"/>
      <c r="L105" s="210"/>
      <c r="M105" s="210"/>
      <c r="N105" s="210"/>
      <c r="O105" s="210"/>
      <c r="P105" s="4"/>
    </row>
    <row r="106" spans="2:16" ht="15" x14ac:dyDescent="0.3">
      <c r="B106" s="14"/>
      <c r="C106" s="15"/>
      <c r="D106" s="15"/>
      <c r="E106" s="15"/>
      <c r="F106" s="15"/>
      <c r="G106" s="15"/>
      <c r="H106" s="15"/>
      <c r="I106" s="15"/>
      <c r="J106" s="15"/>
      <c r="K106" s="15"/>
      <c r="L106" s="15"/>
      <c r="M106" s="15"/>
      <c r="N106" s="15"/>
      <c r="O106" s="15"/>
      <c r="P106" s="16"/>
    </row>
    <row r="107" spans="2:16" ht="15" x14ac:dyDescent="0.3">
      <c r="B107" s="14"/>
      <c r="C107" s="221" t="s">
        <v>22</v>
      </c>
      <c r="D107" s="221"/>
      <c r="E107" s="221"/>
      <c r="F107" s="156"/>
      <c r="G107" s="160"/>
      <c r="H107" s="161"/>
      <c r="I107" s="161"/>
      <c r="J107" s="162"/>
      <c r="K107" s="15"/>
      <c r="L107" s="206"/>
      <c r="M107" s="208"/>
      <c r="N107" s="208"/>
      <c r="O107" s="208"/>
      <c r="P107" s="16"/>
    </row>
    <row r="108" spans="2:16" ht="15" x14ac:dyDescent="0.3">
      <c r="B108" s="14"/>
      <c r="C108" s="324" t="s">
        <v>125</v>
      </c>
      <c r="D108" s="325"/>
      <c r="E108" s="326"/>
      <c r="F108" s="157"/>
      <c r="G108" s="332"/>
      <c r="H108" s="333"/>
      <c r="I108" s="333"/>
      <c r="J108" s="334"/>
      <c r="K108" s="15"/>
      <c r="L108" s="338" t="s">
        <v>26</v>
      </c>
      <c r="M108" s="339"/>
      <c r="N108" s="339"/>
      <c r="O108" s="339"/>
      <c r="P108" s="16"/>
    </row>
    <row r="109" spans="2:16" ht="15" x14ac:dyDescent="0.3">
      <c r="B109" s="14"/>
      <c r="C109" s="327"/>
      <c r="D109" s="328"/>
      <c r="E109" s="329"/>
      <c r="F109" s="157"/>
      <c r="G109" s="335"/>
      <c r="H109" s="336"/>
      <c r="I109" s="336"/>
      <c r="J109" s="337"/>
      <c r="K109" s="15"/>
      <c r="L109" s="338"/>
      <c r="M109" s="339"/>
      <c r="N109" s="339"/>
      <c r="O109" s="339"/>
      <c r="P109" s="16"/>
    </row>
    <row r="110" spans="2:16" ht="15" x14ac:dyDescent="0.3">
      <c r="B110" s="14"/>
      <c r="C110" s="315" t="s">
        <v>125</v>
      </c>
      <c r="D110" s="315"/>
      <c r="E110" s="315"/>
      <c r="F110" s="157"/>
      <c r="G110" s="199"/>
      <c r="H110" s="200"/>
      <c r="I110" s="200"/>
      <c r="J110" s="201"/>
      <c r="K110" s="15"/>
      <c r="L110" s="313" t="s">
        <v>26</v>
      </c>
      <c r="M110" s="307"/>
      <c r="N110" s="308"/>
      <c r="O110" s="309"/>
      <c r="P110" s="16"/>
    </row>
    <row r="111" spans="2:16" ht="15" x14ac:dyDescent="0.3">
      <c r="B111" s="14"/>
      <c r="C111" s="315"/>
      <c r="D111" s="315"/>
      <c r="E111" s="315"/>
      <c r="F111" s="157"/>
      <c r="G111" s="202"/>
      <c r="H111" s="203"/>
      <c r="I111" s="203"/>
      <c r="J111" s="204"/>
      <c r="K111" s="15"/>
      <c r="L111" s="314"/>
      <c r="M111" s="310"/>
      <c r="N111" s="311"/>
      <c r="O111" s="312"/>
      <c r="P111" s="16"/>
    </row>
    <row r="112" spans="2:16" ht="31" customHeight="1" x14ac:dyDescent="0.3">
      <c r="B112" s="14"/>
      <c r="C112" s="15"/>
      <c r="D112" s="15"/>
      <c r="E112" s="15"/>
      <c r="F112" s="15"/>
      <c r="G112" s="15"/>
      <c r="H112" s="15"/>
      <c r="I112" s="15"/>
      <c r="J112" s="15"/>
      <c r="K112" s="15"/>
      <c r="L112" s="15"/>
      <c r="M112" s="15"/>
      <c r="N112" s="15"/>
      <c r="O112" s="158"/>
      <c r="P112" s="16"/>
    </row>
    <row r="113" spans="2:16" ht="15" x14ac:dyDescent="0.3">
      <c r="B113" s="72"/>
      <c r="C113" s="20" t="s">
        <v>27</v>
      </c>
      <c r="D113" s="20"/>
      <c r="E113" s="20"/>
      <c r="F113" s="22"/>
      <c r="G113" s="22"/>
      <c r="H113" s="22"/>
      <c r="I113" s="22"/>
      <c r="J113" s="20"/>
      <c r="K113" s="22"/>
      <c r="L113" s="22"/>
      <c r="M113" s="22"/>
      <c r="N113" s="22"/>
      <c r="O113" s="22"/>
      <c r="P113" s="16"/>
    </row>
    <row r="114" spans="2:16" ht="15" x14ac:dyDescent="0.3">
      <c r="B114" s="14"/>
      <c r="C114" s="129" t="s">
        <v>72</v>
      </c>
      <c r="D114" s="21"/>
      <c r="E114" s="21"/>
      <c r="F114" s="15"/>
      <c r="G114" s="15"/>
      <c r="H114" s="15"/>
      <c r="I114" s="15"/>
      <c r="J114" s="21"/>
      <c r="K114" s="15"/>
      <c r="L114" s="15"/>
      <c r="M114" s="15"/>
      <c r="N114" s="15"/>
      <c r="O114" s="15"/>
      <c r="P114" s="16"/>
    </row>
    <row r="115" spans="2:16" ht="15" x14ac:dyDescent="0.3">
      <c r="B115" s="14"/>
      <c r="C115" s="15"/>
      <c r="D115" s="15"/>
      <c r="E115" s="15"/>
      <c r="F115" s="15"/>
      <c r="G115" s="15"/>
      <c r="H115" s="15"/>
      <c r="I115" s="15"/>
      <c r="J115" s="15"/>
      <c r="K115" s="15"/>
      <c r="L115" s="15"/>
      <c r="M115" s="15"/>
      <c r="N115" s="15"/>
      <c r="O115" s="15"/>
      <c r="P115" s="16"/>
    </row>
    <row r="116" spans="2:16" ht="15" customHeight="1" x14ac:dyDescent="0.3">
      <c r="B116" s="14"/>
      <c r="C116" s="315" t="s">
        <v>125</v>
      </c>
      <c r="D116" s="315"/>
      <c r="E116" s="315"/>
      <c r="F116" s="157"/>
      <c r="G116" s="316"/>
      <c r="H116" s="317"/>
      <c r="I116" s="317"/>
      <c r="J116" s="318"/>
      <c r="K116" s="64"/>
      <c r="L116" s="330" t="s">
        <v>26</v>
      </c>
      <c r="M116" s="323"/>
      <c r="N116" s="323"/>
      <c r="O116" s="323"/>
      <c r="P116" s="16"/>
    </row>
    <row r="117" spans="2:16" ht="22" customHeight="1" x14ac:dyDescent="0.3">
      <c r="B117" s="14"/>
      <c r="C117" s="315"/>
      <c r="D117" s="315"/>
      <c r="E117" s="315"/>
      <c r="F117" s="157"/>
      <c r="G117" s="319"/>
      <c r="H117" s="320"/>
      <c r="I117" s="320"/>
      <c r="J117" s="321"/>
      <c r="K117" s="64"/>
      <c r="L117" s="331"/>
      <c r="M117" s="323"/>
      <c r="N117" s="323"/>
      <c r="O117" s="323"/>
      <c r="P117" s="16"/>
    </row>
    <row r="118" spans="2:16" ht="26.5" customHeight="1" x14ac:dyDescent="0.3">
      <c r="B118" s="14"/>
      <c r="C118" s="315" t="s">
        <v>125</v>
      </c>
      <c r="D118" s="315"/>
      <c r="E118" s="315"/>
      <c r="F118" s="157"/>
      <c r="G118" s="322"/>
      <c r="H118" s="322"/>
      <c r="I118" s="322"/>
      <c r="J118" s="322"/>
      <c r="K118" s="64"/>
      <c r="L118" s="306" t="s">
        <v>26</v>
      </c>
      <c r="M118" s="323"/>
      <c r="N118" s="323"/>
      <c r="O118" s="323"/>
      <c r="P118" s="16"/>
    </row>
    <row r="119" spans="2:16" ht="15" x14ac:dyDescent="0.3">
      <c r="B119" s="14"/>
      <c r="C119" s="315"/>
      <c r="D119" s="315"/>
      <c r="E119" s="315"/>
      <c r="F119" s="157"/>
      <c r="G119" s="322"/>
      <c r="H119" s="322"/>
      <c r="I119" s="322"/>
      <c r="J119" s="322"/>
      <c r="K119" s="64"/>
      <c r="L119" s="306"/>
      <c r="M119" s="323"/>
      <c r="N119" s="323"/>
      <c r="O119" s="323"/>
      <c r="P119" s="16"/>
    </row>
    <row r="120" spans="2:16" ht="25.5" customHeight="1" thickBot="1" x14ac:dyDescent="0.35">
      <c r="B120" s="57"/>
      <c r="C120" s="58"/>
      <c r="D120" s="58"/>
      <c r="E120" s="58"/>
      <c r="F120" s="58"/>
      <c r="G120" s="58"/>
      <c r="H120" s="58"/>
      <c r="I120" s="58"/>
      <c r="J120" s="58"/>
      <c r="K120" s="58"/>
      <c r="L120" s="58"/>
      <c r="M120" s="58"/>
      <c r="N120" s="58"/>
      <c r="O120" s="58"/>
      <c r="P120" s="59"/>
    </row>
    <row r="121" spans="2:16" ht="15" x14ac:dyDescent="0.3">
      <c r="B121" s="205"/>
      <c r="C121" s="187"/>
      <c r="D121" s="187"/>
      <c r="E121" s="187"/>
      <c r="F121" s="187"/>
      <c r="G121" s="187"/>
      <c r="H121" s="187"/>
      <c r="I121" s="187"/>
      <c r="J121" s="187"/>
      <c r="K121" s="187"/>
      <c r="L121" s="187"/>
      <c r="M121" s="187"/>
      <c r="N121" s="187"/>
      <c r="O121" s="187"/>
      <c r="P121" s="15"/>
    </row>
    <row r="122" spans="2:16" x14ac:dyDescent="0.25">
      <c r="C122" s="187"/>
      <c r="D122" s="187"/>
      <c r="E122" s="187"/>
      <c r="F122" s="187"/>
      <c r="G122" s="187"/>
      <c r="H122" s="187"/>
      <c r="I122" s="187"/>
      <c r="J122" s="187"/>
      <c r="K122" s="187"/>
      <c r="L122" s="187"/>
      <c r="M122" s="187"/>
      <c r="N122" s="187"/>
      <c r="O122" s="187"/>
    </row>
  </sheetData>
  <sheetProtection algorithmName="SHA-512" hashValue="Kfii3G0kDuFivzKcRCKzUN/sR1zncL8AFebd8NOGQ5imPbdTa2iVUiQFEl2XDCnjefRqec2L+rMvPYzUL25wRA==" saltValue="DgWOrGSYeHbTZM2uOFVdoA==" spinCount="100000" sheet="1" objects="1" scenarios="1"/>
  <protectedRanges>
    <protectedRange sqref="G8:O12 G20:O27 C33:E33 G33:N33 G40:O43 G44 O44 G45:O46 C49 D50 G51:N51 G53:N53 O51:O53 C61:E80 G61:N80 G83:O88 G92:O94 G107:J111 M108:O111" name="Supplier Data"/>
  </protectedRanges>
  <mergeCells count="101">
    <mergeCell ref="C108:E109"/>
    <mergeCell ref="G88:O88"/>
    <mergeCell ref="M116:O117"/>
    <mergeCell ref="L116:L117"/>
    <mergeCell ref="G108:J109"/>
    <mergeCell ref="L108:L109"/>
    <mergeCell ref="M108:O109"/>
    <mergeCell ref="C99:E99"/>
    <mergeCell ref="C100:E100"/>
    <mergeCell ref="C101:E101"/>
    <mergeCell ref="C103:E103"/>
    <mergeCell ref="C107:E107"/>
    <mergeCell ref="L118:L119"/>
    <mergeCell ref="M110:O111"/>
    <mergeCell ref="L110:L111"/>
    <mergeCell ref="C110:E111"/>
    <mergeCell ref="C118:E119"/>
    <mergeCell ref="C116:E117"/>
    <mergeCell ref="G116:J117"/>
    <mergeCell ref="G118:J119"/>
    <mergeCell ref="M118:O119"/>
    <mergeCell ref="C58:O58"/>
    <mergeCell ref="C81:E81"/>
    <mergeCell ref="G93:O93"/>
    <mergeCell ref="G94:O94"/>
    <mergeCell ref="C94:E94"/>
    <mergeCell ref="G87:O87"/>
    <mergeCell ref="C93:E93"/>
    <mergeCell ref="G86:O86"/>
    <mergeCell ref="C92:E92"/>
    <mergeCell ref="G85:O85"/>
    <mergeCell ref="C86:E86"/>
    <mergeCell ref="G92:O92"/>
    <mergeCell ref="C83:E83"/>
    <mergeCell ref="G83:O83"/>
    <mergeCell ref="C84:E84"/>
    <mergeCell ref="G84:O84"/>
    <mergeCell ref="C87:E87"/>
    <mergeCell ref="C88:E88"/>
    <mergeCell ref="C56:D56"/>
    <mergeCell ref="C46:E46"/>
    <mergeCell ref="G46:O46"/>
    <mergeCell ref="C49:E49"/>
    <mergeCell ref="D50:E50"/>
    <mergeCell ref="C51:E51"/>
    <mergeCell ref="C52:E52"/>
    <mergeCell ref="C54:E54"/>
    <mergeCell ref="C55:E55"/>
    <mergeCell ref="C45:E45"/>
    <mergeCell ref="G45:O45"/>
    <mergeCell ref="C35:O35"/>
    <mergeCell ref="C37:O37"/>
    <mergeCell ref="C38:O38"/>
    <mergeCell ref="C40:E40"/>
    <mergeCell ref="G40:O40"/>
    <mergeCell ref="C41:E41"/>
    <mergeCell ref="G41:O41"/>
    <mergeCell ref="C42:E42"/>
    <mergeCell ref="G42:O42"/>
    <mergeCell ref="C44:E44"/>
    <mergeCell ref="G44:K44"/>
    <mergeCell ref="L44:N44"/>
    <mergeCell ref="C43:E43"/>
    <mergeCell ref="G43:O43"/>
    <mergeCell ref="D33:E33"/>
    <mergeCell ref="C24:E24"/>
    <mergeCell ref="G24:O24"/>
    <mergeCell ref="C25:E25"/>
    <mergeCell ref="G25:O25"/>
    <mergeCell ref="C26:E26"/>
    <mergeCell ref="G26:O26"/>
    <mergeCell ref="C27:E27"/>
    <mergeCell ref="G27:O27"/>
    <mergeCell ref="C29:O29"/>
    <mergeCell ref="C30:O30"/>
    <mergeCell ref="D32:E32"/>
    <mergeCell ref="C6:I6"/>
    <mergeCell ref="K6:O6"/>
    <mergeCell ref="C8:E8"/>
    <mergeCell ref="G8:O8"/>
    <mergeCell ref="C9:E9"/>
    <mergeCell ref="G9:O9"/>
    <mergeCell ref="C10:E10"/>
    <mergeCell ref="G10:O10"/>
    <mergeCell ref="C11:E11"/>
    <mergeCell ref="G11:O11"/>
    <mergeCell ref="C12:E12"/>
    <mergeCell ref="G12:O12"/>
    <mergeCell ref="C23:E23"/>
    <mergeCell ref="G23:O23"/>
    <mergeCell ref="C14:O14"/>
    <mergeCell ref="C17:O17"/>
    <mergeCell ref="C19:E19"/>
    <mergeCell ref="G19:O19"/>
    <mergeCell ref="C20:E20"/>
    <mergeCell ref="G20:O20"/>
    <mergeCell ref="C21:E21"/>
    <mergeCell ref="G21:O21"/>
    <mergeCell ref="C22:E22"/>
    <mergeCell ref="G22:K22"/>
    <mergeCell ref="L22:O22"/>
  </mergeCells>
  <conditionalFormatting sqref="G56 G48:G49 G33:G34">
    <cfRule type="expression" dxfId="72" priority="21">
      <formula>IF($H$24+#REF!-1&lt;$H$33,$H$33)</formula>
    </cfRule>
    <cfRule type="expression" dxfId="71" priority="22">
      <formula>IF($H$24&gt;$H$33,$H$33)</formula>
    </cfRule>
  </conditionalFormatting>
  <conditionalFormatting sqref="H56 H33:H34 H48:H49 I49:N49">
    <cfRule type="expression" dxfId="70" priority="23">
      <formula>IF($H$24+#REF!-1&lt;$I$33,$H$33)</formula>
    </cfRule>
    <cfRule type="expression" dxfId="69" priority="24">
      <formula>IF($H$24&gt;$I$33,$H$33)</formula>
    </cfRule>
  </conditionalFormatting>
  <conditionalFormatting sqref="I48:I49 I56 I33:I34">
    <cfRule type="expression" dxfId="68" priority="25">
      <formula>IF($H$24+#REF!-1&lt;$J$33,$H$33)</formula>
    </cfRule>
    <cfRule type="expression" dxfId="67" priority="26">
      <formula>IF($H$24&gt;$J$33,$H$33)</formula>
    </cfRule>
  </conditionalFormatting>
  <conditionalFormatting sqref="J48:J49 J56 J33:J34">
    <cfRule type="expression" dxfId="66" priority="27">
      <formula>IF($H$24+#REF!-1&lt;$K$33,$H$33)</formula>
    </cfRule>
    <cfRule type="expression" dxfId="65" priority="28">
      <formula>IF($H$24&gt;$K$33,$H$33)</formula>
    </cfRule>
  </conditionalFormatting>
  <conditionalFormatting sqref="K56 K48:K49 K33:K34">
    <cfRule type="expression" dxfId="64" priority="29">
      <formula>IF($H$24+#REF!-1&lt;$L$33,$H$33)</formula>
    </cfRule>
    <cfRule type="expression" dxfId="63" priority="30">
      <formula>IF($H$24&gt;$L$33,$H$33)</formula>
    </cfRule>
  </conditionalFormatting>
  <conditionalFormatting sqref="L56 L48:L49 L33:L34">
    <cfRule type="expression" dxfId="62" priority="31">
      <formula>IF($H$24+#REF!-1&lt;$M$33,$H$33)</formula>
    </cfRule>
    <cfRule type="expression" dxfId="61" priority="32">
      <formula>IF($H$24&gt;$M$33,$H$33)</formula>
    </cfRule>
  </conditionalFormatting>
  <conditionalFormatting sqref="M56 M48:M49 M33:M34">
    <cfRule type="expression" dxfId="60" priority="33">
      <formula>IF($H$24+#REF!-1&lt;$N$33,$H$33)</formula>
    </cfRule>
    <cfRule type="expression" dxfId="59" priority="34">
      <formula>IF($H$24&gt;$N$33,$H$33)</formula>
    </cfRule>
  </conditionalFormatting>
  <conditionalFormatting sqref="N61:N80 N56 N48:N49 N33:N34">
    <cfRule type="expression" dxfId="58" priority="35">
      <formula>IF($H$24+#REF!-1&lt;$O$33,$H$33)</formula>
    </cfRule>
    <cfRule type="expression" dxfId="57" priority="36">
      <formula>IF($H$24&gt;$O$33,$H$33)</formula>
    </cfRule>
  </conditionalFormatting>
  <conditionalFormatting sqref="M61:M80">
    <cfRule type="expression" dxfId="56" priority="37">
      <formula>IF($H$24+#REF!-1&lt;$N$33,$H$33)</formula>
    </cfRule>
  </conditionalFormatting>
  <conditionalFormatting sqref="L61:L80">
    <cfRule type="expression" dxfId="55" priority="38">
      <formula>IF($H$24+#REF!-1&lt;$M$33,$H$33)</formula>
    </cfRule>
  </conditionalFormatting>
  <conditionalFormatting sqref="K61:K80">
    <cfRule type="expression" dxfId="54" priority="39">
      <formula>IF($H$24+#REF!-1&lt;$L$33,$H$33)</formula>
    </cfRule>
  </conditionalFormatting>
  <conditionalFormatting sqref="J61:J80">
    <cfRule type="expression" dxfId="53" priority="40">
      <formula>IF($H$24+#REF!-1&lt;$K$33,$H$33)</formula>
    </cfRule>
  </conditionalFormatting>
  <conditionalFormatting sqref="I61:I80">
    <cfRule type="expression" dxfId="52" priority="41">
      <formula>IF($H$24+#REF!-1&lt;$J$33,$H$33)</formula>
    </cfRule>
  </conditionalFormatting>
  <conditionalFormatting sqref="H61:H80">
    <cfRule type="expression" dxfId="51" priority="42">
      <formula>IF($H$24+#REF!-1&lt;$I$33,$H$33)</formula>
    </cfRule>
  </conditionalFormatting>
  <conditionalFormatting sqref="G61:G80">
    <cfRule type="expression" dxfId="50" priority="43">
      <formula>IF($H$24+#REF!-1&lt;$H$33,$H$33)</formula>
    </cfRule>
  </conditionalFormatting>
  <conditionalFormatting sqref="H51">
    <cfRule type="expression" dxfId="49" priority="19">
      <formula>IF($H$24+#REF!-1&lt;$I$33,$H$33)</formula>
    </cfRule>
    <cfRule type="expression" dxfId="48" priority="20">
      <formula>IF($H$24&gt;$I$33,$H$33)</formula>
    </cfRule>
  </conditionalFormatting>
  <conditionalFormatting sqref="G51">
    <cfRule type="expression" dxfId="47" priority="17">
      <formula>IF($H$24+#REF!-1&lt;$H$33,$H$33)</formula>
    </cfRule>
    <cfRule type="expression" dxfId="46" priority="18">
      <formula>IF($H$24&gt;$H$33,$H$33)</formula>
    </cfRule>
  </conditionalFormatting>
  <conditionalFormatting sqref="G55:N55">
    <cfRule type="expression" dxfId="45" priority="15">
      <formula>IF($H$24+#REF!-1&lt;$I$33,$H$33)</formula>
    </cfRule>
    <cfRule type="expression" dxfId="44" priority="16">
      <formula>IF($H$24&gt;$I$33,$H$33)</formula>
    </cfRule>
  </conditionalFormatting>
  <conditionalFormatting sqref="N55">
    <cfRule type="expression" dxfId="43" priority="13">
      <formula>IF($H$24+#REF!-1&lt;$I$33,$H$33)</formula>
    </cfRule>
    <cfRule type="expression" dxfId="42" priority="14">
      <formula>IF($H$24&gt;$I$33,$H$33)</formula>
    </cfRule>
  </conditionalFormatting>
  <conditionalFormatting sqref="I51">
    <cfRule type="expression" dxfId="41" priority="11">
      <formula>IF($H$24+#REF!-1&lt;$H$33,$H$33)</formula>
    </cfRule>
    <cfRule type="expression" dxfId="40" priority="12">
      <formula>IF($H$24&gt;$H$33,$H$33)</formula>
    </cfRule>
  </conditionalFormatting>
  <conditionalFormatting sqref="J51">
    <cfRule type="expression" dxfId="39" priority="9">
      <formula>IF($H$24+#REF!-1&lt;$H$33,$H$33)</formula>
    </cfRule>
    <cfRule type="expression" dxfId="38" priority="10">
      <formula>IF($H$24&gt;$H$33,$H$33)</formula>
    </cfRule>
  </conditionalFormatting>
  <conditionalFormatting sqref="K51">
    <cfRule type="expression" dxfId="37" priority="7">
      <formula>IF($H$24+#REF!-1&lt;$H$33,$H$33)</formula>
    </cfRule>
    <cfRule type="expression" dxfId="36" priority="8">
      <formula>IF($H$24&gt;$H$33,$H$33)</formula>
    </cfRule>
  </conditionalFormatting>
  <conditionalFormatting sqref="L51">
    <cfRule type="expression" dxfId="35" priority="5">
      <formula>IF($H$24+#REF!-1&lt;$H$33,$H$33)</formula>
    </cfRule>
    <cfRule type="expression" dxfId="34" priority="6">
      <formula>IF($H$24&gt;$H$33,$H$33)</formula>
    </cfRule>
  </conditionalFormatting>
  <conditionalFormatting sqref="M51:N51">
    <cfRule type="expression" dxfId="33" priority="3">
      <formula>IF($H$24+#REF!-1&lt;$H$33,$H$33)</formula>
    </cfRule>
    <cfRule type="expression" dxfId="32" priority="4">
      <formula>IF($H$24&gt;$H$33,$H$33)</formula>
    </cfRule>
  </conditionalFormatting>
  <conditionalFormatting sqref="G52:N54">
    <cfRule type="expression" dxfId="31" priority="1">
      <formula>IF($H$24+#REF!-1&lt;$H$33,$H$33)</formula>
    </cfRule>
    <cfRule type="expression" dxfId="30" priority="2">
      <formula>IF($H$24&gt;$H$33,$H$33)</formula>
    </cfRule>
  </conditionalFormatting>
  <dataValidations count="11">
    <dataValidation type="list" allowBlank="1" showInputMessage="1" showErrorMessage="1" sqref="G22:K22" xr:uid="{C72A108F-9391-4A5E-BCAE-983D2E371DB8}">
      <formula1>"Please select Incoterm:, FCA, DAP"</formula1>
    </dataValidation>
    <dataValidation type="list" allowBlank="1" showInputMessage="1" showErrorMessage="1" sqref="G20:O20" xr:uid="{02A8FA1F-8EFB-4C66-873B-A41AED4D6A07}">
      <formula1>$S$19:$S$38</formula1>
    </dataValidation>
    <dataValidation operator="lessThanOrEqual" allowBlank="1" showInputMessage="1" showErrorMessage="1" sqref="S20:S38" xr:uid="{025418C7-EC59-4F3D-B143-37FD742D741C}"/>
    <dataValidation type="list" allowBlank="1" showInputMessage="1" showErrorMessage="1" sqref="G26:O26" xr:uid="{D44FC7FA-EA76-49AB-B65B-AD6D16618866}">
      <formula1>"1, 2, 3, 4, 5, 6, 7, 8"</formula1>
    </dataValidation>
    <dataValidation type="list" allowBlank="1" showInputMessage="1" showErrorMessage="1" sqref="G27:O27" xr:uid="{D7A9922E-B5FA-4175-BD34-4F385D62289D}">
      <formula1>"EUR, USD, CNY, KRW, JPY, MYR, INR, BRL, CHF"</formula1>
    </dataValidation>
    <dataValidation type="list" operator="equal" allowBlank="1" showInputMessage="1" showErrorMessage="1" sqref="G23:O23" xr:uid="{2777FAC4-7D62-4191-80A5-335C5B686DDB}">
      <formula1>"2020, 2021, 2022, 2023, 2024, 2025, 2026, 2027, 2028, 2029, 2030"</formula1>
    </dataValidation>
    <dataValidation type="list" allowBlank="1" showInputMessage="1" showErrorMessage="1" sqref="G41:O41" xr:uid="{2B5757E5-519E-4A29-8BF8-591427EA0394}">
      <formula1>"100, 175"</formula1>
    </dataValidation>
    <dataValidation type="list" allowBlank="1" showInputMessage="1" showErrorMessage="1" sqref="G21:O21" xr:uid="{E03C02BF-1D60-4FF8-99D2-8330F0E1E3A1}">
      <formula1>"Please select delivery concept:, Vendor Managed Inventory, Consignment, Kanban, Call Off"</formula1>
    </dataValidation>
    <dataValidation type="list" allowBlank="1" showInputMessage="1" showErrorMessage="1" sqref="G25:O25" xr:uid="{2FA6D77E-CE26-47EE-BA3B-7891BE1CD769}">
      <formula1>"Please select packaging:, One-Way, Multipe use KLT"</formula1>
    </dataValidation>
    <dataValidation type="list" allowBlank="1" showInputMessage="1" showErrorMessage="1" sqref="G44:K44" xr:uid="{9018EEB1-CBF9-4824-8CDF-6AB79B120D2F}">
      <formula1>"Please select alloy:, AL226, AL230, AL231, AL239, AL260, Others"</formula1>
    </dataValidation>
    <dataValidation type="list" allowBlank="1" showInputMessage="1" showErrorMessage="1" sqref="G45:O45" xr:uid="{43507150-5B94-4546-BB5B-942071A6CA0A}">
      <formula1>"Q1, Q2, Q3, Q4"</formula1>
    </dataValidation>
  </dataValidations>
  <pageMargins left="0.70866141732283472" right="0.70866141732283472" top="0.31496062992125984" bottom="0.31496062992125984" header="0.31496062992125984" footer="0.31496062992125984"/>
  <pageSetup scale="33"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01"/>
  <sheetViews>
    <sheetView zoomScale="50" zoomScaleNormal="50" workbookViewId="0">
      <selection activeCell="B48" sqref="B48:D48"/>
    </sheetView>
  </sheetViews>
  <sheetFormatPr defaultColWidth="11.54296875" defaultRowHeight="15.5" x14ac:dyDescent="0.35"/>
  <cols>
    <col min="1" max="1" width="2.81640625" customWidth="1"/>
    <col min="2" max="2" width="50.81640625" customWidth="1"/>
    <col min="3" max="4" width="18.1796875" customWidth="1"/>
    <col min="5" max="5" width="2" customWidth="1"/>
    <col min="6" max="6" width="15.81640625" customWidth="1"/>
    <col min="7" max="13" width="14.81640625" customWidth="1"/>
    <col min="14" max="14" width="30.81640625" customWidth="1"/>
    <col min="15" max="15" width="2.54296875" customWidth="1"/>
    <col min="16" max="16" width="3.81640625" customWidth="1"/>
    <col min="17" max="21" width="12.453125" style="118" customWidth="1"/>
  </cols>
  <sheetData>
    <row r="1" spans="1:30" ht="12.75" customHeight="1" x14ac:dyDescent="0.45">
      <c r="A1" s="1"/>
      <c r="B1" s="2"/>
      <c r="C1" s="2"/>
      <c r="D1" s="2"/>
      <c r="E1" s="3"/>
      <c r="F1" s="3"/>
      <c r="G1" s="3"/>
      <c r="H1" s="3"/>
      <c r="I1" s="3"/>
      <c r="J1" s="3"/>
      <c r="K1" s="3"/>
      <c r="L1" s="3"/>
      <c r="M1" s="3"/>
      <c r="N1" s="3"/>
      <c r="O1" s="4"/>
    </row>
    <row r="2" spans="1:30" ht="24.5" x14ac:dyDescent="0.45">
      <c r="A2" s="5"/>
      <c r="B2" s="6" t="s">
        <v>28</v>
      </c>
      <c r="C2" s="7"/>
      <c r="D2" s="7"/>
      <c r="E2" s="8"/>
      <c r="F2" s="8"/>
      <c r="G2" s="8"/>
      <c r="H2" s="8"/>
      <c r="I2" s="9"/>
      <c r="J2" s="9"/>
      <c r="K2" s="10" t="s">
        <v>0</v>
      </c>
      <c r="L2" s="13"/>
      <c r="M2" s="9"/>
      <c r="N2" s="9"/>
      <c r="O2" s="11"/>
      <c r="Q2" s="404"/>
      <c r="R2" s="404"/>
      <c r="S2" s="404"/>
      <c r="T2" s="404"/>
      <c r="U2" s="404"/>
    </row>
    <row r="3" spans="1:30" x14ac:dyDescent="0.35">
      <c r="A3" s="5"/>
      <c r="B3" s="12"/>
      <c r="C3" s="13"/>
      <c r="D3" s="13"/>
      <c r="E3" s="13"/>
      <c r="F3" s="13"/>
      <c r="G3" s="13"/>
      <c r="H3" s="13"/>
      <c r="I3" s="13"/>
      <c r="J3" s="13"/>
      <c r="K3" s="13"/>
      <c r="L3" s="13"/>
      <c r="M3" s="13"/>
      <c r="N3" s="13"/>
      <c r="O3" s="11"/>
    </row>
    <row r="4" spans="1:30" ht="16" thickBot="1" x14ac:dyDescent="0.4">
      <c r="A4" s="14"/>
      <c r="B4" s="15"/>
      <c r="C4" s="15"/>
      <c r="D4" s="15"/>
      <c r="E4" s="15"/>
      <c r="F4" s="15"/>
      <c r="G4" s="15"/>
      <c r="H4" s="15"/>
      <c r="I4" s="15"/>
      <c r="J4" s="15"/>
      <c r="K4" s="15"/>
      <c r="L4" s="15"/>
      <c r="M4" s="15"/>
      <c r="N4" s="15"/>
      <c r="O4" s="16"/>
    </row>
    <row r="5" spans="1:30" ht="15" x14ac:dyDescent="0.3">
      <c r="A5" s="14"/>
      <c r="B5" s="416" t="s">
        <v>4</v>
      </c>
      <c r="C5" s="417"/>
      <c r="D5" s="417"/>
      <c r="E5" s="417"/>
      <c r="F5" s="417"/>
      <c r="G5" s="417"/>
      <c r="H5" s="418"/>
      <c r="I5" s="15"/>
      <c r="J5" s="243" t="s">
        <v>51</v>
      </c>
      <c r="K5" s="243"/>
      <c r="L5" s="243"/>
      <c r="M5" s="243"/>
      <c r="N5" s="243"/>
      <c r="O5" s="16"/>
      <c r="Q5" s="422" t="s">
        <v>50</v>
      </c>
      <c r="R5" s="423"/>
      <c r="S5" s="423"/>
      <c r="T5" s="423"/>
      <c r="U5" s="424"/>
    </row>
    <row r="6" spans="1:30" ht="15" x14ac:dyDescent="0.3">
      <c r="A6" s="14"/>
      <c r="B6" s="15"/>
      <c r="C6" s="15"/>
      <c r="D6" s="15"/>
      <c r="E6" s="15"/>
      <c r="F6" s="15"/>
      <c r="G6" s="15"/>
      <c r="H6" s="15"/>
      <c r="I6" s="15"/>
      <c r="J6" s="15"/>
      <c r="K6" s="15"/>
      <c r="L6" s="15"/>
      <c r="M6" s="15"/>
      <c r="N6" s="15"/>
      <c r="O6" s="16"/>
      <c r="Q6" s="419" t="s">
        <v>60</v>
      </c>
      <c r="R6" s="420"/>
      <c r="S6" s="420"/>
      <c r="T6" s="420"/>
      <c r="U6" s="421"/>
    </row>
    <row r="7" spans="1:30" ht="15" x14ac:dyDescent="0.3">
      <c r="A7" s="14"/>
      <c r="B7" s="244" t="s">
        <v>1</v>
      </c>
      <c r="C7" s="244"/>
      <c r="D7" s="244"/>
      <c r="E7" s="15"/>
      <c r="F7" s="245"/>
      <c r="G7" s="246"/>
      <c r="H7" s="246"/>
      <c r="I7" s="246"/>
      <c r="J7" s="246"/>
      <c r="K7" s="246"/>
      <c r="L7" s="246"/>
      <c r="M7" s="246"/>
      <c r="N7" s="247"/>
      <c r="O7" s="16"/>
      <c r="Q7" s="419"/>
      <c r="R7" s="420"/>
      <c r="S7" s="420"/>
      <c r="T7" s="420"/>
      <c r="U7" s="421"/>
    </row>
    <row r="8" spans="1:30" ht="15" x14ac:dyDescent="0.3">
      <c r="A8" s="14"/>
      <c r="B8" s="244" t="s">
        <v>41</v>
      </c>
      <c r="C8" s="244"/>
      <c r="D8" s="244"/>
      <c r="E8" s="15"/>
      <c r="F8" s="87"/>
      <c r="G8" s="88"/>
      <c r="H8" s="88"/>
      <c r="I8" s="88"/>
      <c r="J8" s="88"/>
      <c r="K8" s="88"/>
      <c r="L8" s="88"/>
      <c r="M8" s="88"/>
      <c r="N8" s="89"/>
      <c r="O8" s="16"/>
      <c r="Q8" s="419"/>
      <c r="R8" s="420"/>
      <c r="S8" s="420"/>
      <c r="T8" s="420"/>
      <c r="U8" s="421"/>
    </row>
    <row r="9" spans="1:30" ht="15" x14ac:dyDescent="0.3">
      <c r="A9" s="14"/>
      <c r="B9" s="221" t="s">
        <v>2</v>
      </c>
      <c r="C9" s="221"/>
      <c r="D9" s="221"/>
      <c r="E9" s="15"/>
      <c r="F9" s="245"/>
      <c r="G9" s="246"/>
      <c r="H9" s="246"/>
      <c r="I9" s="246"/>
      <c r="J9" s="246"/>
      <c r="K9" s="246"/>
      <c r="L9" s="246"/>
      <c r="M9" s="246"/>
      <c r="N9" s="247"/>
      <c r="O9" s="16"/>
      <c r="Q9" s="419"/>
      <c r="R9" s="420"/>
      <c r="S9" s="420"/>
      <c r="T9" s="420"/>
      <c r="U9" s="421"/>
    </row>
    <row r="10" spans="1:30" ht="15" x14ac:dyDescent="0.3">
      <c r="A10" s="14"/>
      <c r="B10" s="221" t="s">
        <v>32</v>
      </c>
      <c r="C10" s="221"/>
      <c r="D10" s="221"/>
      <c r="E10" s="15"/>
      <c r="F10" s="245"/>
      <c r="G10" s="246"/>
      <c r="H10" s="246"/>
      <c r="I10" s="246"/>
      <c r="J10" s="246"/>
      <c r="K10" s="246"/>
      <c r="L10" s="246"/>
      <c r="M10" s="246"/>
      <c r="N10" s="247"/>
      <c r="O10" s="16"/>
      <c r="Q10" s="419"/>
      <c r="R10" s="420"/>
      <c r="S10" s="420"/>
      <c r="T10" s="420"/>
      <c r="U10" s="421"/>
    </row>
    <row r="11" spans="1:30" ht="15" x14ac:dyDescent="0.3">
      <c r="A11" s="14"/>
      <c r="B11" s="244" t="s">
        <v>3</v>
      </c>
      <c r="C11" s="244"/>
      <c r="D11" s="244"/>
      <c r="E11" s="15"/>
      <c r="F11" s="248"/>
      <c r="G11" s="223"/>
      <c r="H11" s="223"/>
      <c r="I11" s="223"/>
      <c r="J11" s="223"/>
      <c r="K11" s="223"/>
      <c r="L11" s="223"/>
      <c r="M11" s="223"/>
      <c r="N11" s="224"/>
      <c r="O11" s="16"/>
      <c r="Q11" s="419"/>
      <c r="R11" s="420"/>
      <c r="S11" s="420"/>
      <c r="T11" s="420"/>
      <c r="U11" s="421"/>
    </row>
    <row r="12" spans="1:30" ht="15" x14ac:dyDescent="0.3">
      <c r="A12" s="14"/>
      <c r="B12" s="221" t="s">
        <v>24</v>
      </c>
      <c r="C12" s="221"/>
      <c r="D12" s="221"/>
      <c r="E12" s="15"/>
      <c r="F12" s="248"/>
      <c r="G12" s="223"/>
      <c r="H12" s="223"/>
      <c r="I12" s="223"/>
      <c r="J12" s="223"/>
      <c r="K12" s="223"/>
      <c r="L12" s="223"/>
      <c r="M12" s="223"/>
      <c r="N12" s="224"/>
      <c r="O12" s="16"/>
      <c r="Q12" s="419"/>
      <c r="R12" s="420"/>
      <c r="S12" s="420"/>
      <c r="T12" s="420"/>
      <c r="U12" s="421"/>
    </row>
    <row r="13" spans="1:30" x14ac:dyDescent="0.35">
      <c r="A13" s="14"/>
      <c r="B13" s="15"/>
      <c r="C13" s="15"/>
      <c r="D13" s="15"/>
      <c r="E13" s="15"/>
      <c r="F13" s="15"/>
      <c r="G13" s="15"/>
      <c r="H13" s="15"/>
      <c r="I13" s="15"/>
      <c r="J13" s="15"/>
      <c r="K13" s="15"/>
      <c r="L13" s="15"/>
      <c r="M13" s="15"/>
      <c r="N13" s="15"/>
      <c r="O13" s="16"/>
      <c r="Q13" s="119"/>
      <c r="R13" s="120"/>
      <c r="S13" s="120"/>
      <c r="T13" s="120"/>
      <c r="U13" s="121"/>
    </row>
    <row r="14" spans="1:30" ht="291.75" customHeight="1" x14ac:dyDescent="0.35">
      <c r="A14" s="14"/>
      <c r="B14" s="355" t="s">
        <v>61</v>
      </c>
      <c r="C14" s="355"/>
      <c r="D14" s="355"/>
      <c r="E14" s="355"/>
      <c r="F14" s="355"/>
      <c r="G14" s="355"/>
      <c r="H14" s="355"/>
      <c r="I14" s="355"/>
      <c r="J14" s="355"/>
      <c r="K14" s="355"/>
      <c r="L14" s="355"/>
      <c r="M14" s="355"/>
      <c r="N14" s="355"/>
      <c r="O14" s="16"/>
      <c r="Q14" s="119"/>
      <c r="R14" s="120"/>
      <c r="S14" s="116"/>
      <c r="T14" s="116"/>
      <c r="U14" s="117"/>
      <c r="V14" s="108"/>
      <c r="W14" s="108"/>
      <c r="X14" s="108"/>
      <c r="Y14" s="108"/>
      <c r="Z14" s="108"/>
      <c r="AA14" s="108"/>
      <c r="AB14" s="108"/>
      <c r="AC14" s="108"/>
      <c r="AD14" s="108"/>
    </row>
    <row r="15" spans="1:30" x14ac:dyDescent="0.35">
      <c r="A15" s="14"/>
      <c r="B15" s="15"/>
      <c r="C15" s="15"/>
      <c r="D15" s="15"/>
      <c r="E15" s="18"/>
      <c r="F15" s="18"/>
      <c r="G15" s="18"/>
      <c r="H15" s="18"/>
      <c r="I15" s="19"/>
      <c r="J15" s="19"/>
      <c r="K15" s="19"/>
      <c r="L15" s="60"/>
      <c r="M15" s="17"/>
      <c r="N15" s="17"/>
      <c r="O15" s="16"/>
      <c r="Q15" s="119"/>
      <c r="R15" s="120"/>
      <c r="S15" s="120"/>
      <c r="T15" s="120"/>
      <c r="U15" s="121"/>
    </row>
    <row r="16" spans="1:30" x14ac:dyDescent="0.35">
      <c r="A16" s="14"/>
      <c r="B16" s="20" t="s">
        <v>5</v>
      </c>
      <c r="C16" s="21"/>
      <c r="D16" s="21"/>
      <c r="E16" s="15"/>
      <c r="F16" s="22"/>
      <c r="G16" s="22"/>
      <c r="H16" s="22"/>
      <c r="I16" s="61"/>
      <c r="J16" s="61"/>
      <c r="K16" s="61"/>
      <c r="L16" s="61"/>
      <c r="M16" s="22"/>
      <c r="N16" s="22"/>
      <c r="O16" s="16"/>
      <c r="Q16" s="119"/>
      <c r="R16" s="120"/>
      <c r="S16" s="120"/>
      <c r="T16" s="120"/>
      <c r="U16" s="121"/>
    </row>
    <row r="17" spans="1:21" x14ac:dyDescent="0.35">
      <c r="A17" s="14"/>
      <c r="B17" s="432" t="s">
        <v>42</v>
      </c>
      <c r="C17" s="432"/>
      <c r="D17" s="432"/>
      <c r="E17" s="432"/>
      <c r="F17" s="432"/>
      <c r="G17" s="432"/>
      <c r="H17" s="432"/>
      <c r="I17" s="432"/>
      <c r="J17" s="432"/>
      <c r="K17" s="432"/>
      <c r="L17" s="432"/>
      <c r="M17" s="432"/>
      <c r="N17" s="432"/>
      <c r="O17" s="16"/>
      <c r="Q17" s="119"/>
      <c r="R17" s="120"/>
      <c r="S17" s="120"/>
      <c r="T17" s="120"/>
      <c r="U17" s="121"/>
    </row>
    <row r="18" spans="1:21" x14ac:dyDescent="0.35">
      <c r="A18" s="14"/>
      <c r="B18" s="15"/>
      <c r="C18" s="15"/>
      <c r="D18" s="15"/>
      <c r="E18" s="15"/>
      <c r="F18" s="15"/>
      <c r="G18" s="15"/>
      <c r="H18" s="15"/>
      <c r="I18" s="15"/>
      <c r="J18" s="15"/>
      <c r="K18" s="15"/>
      <c r="L18" s="15"/>
      <c r="M18" s="15"/>
      <c r="N18" s="15"/>
      <c r="O18" s="16"/>
      <c r="Q18" s="119"/>
      <c r="R18" s="120"/>
      <c r="S18" s="120"/>
      <c r="T18" s="120"/>
      <c r="U18" s="121"/>
    </row>
    <row r="19" spans="1:21" ht="15" x14ac:dyDescent="0.3">
      <c r="A19" s="14"/>
      <c r="B19" s="244" t="s">
        <v>6</v>
      </c>
      <c r="C19" s="244"/>
      <c r="D19" s="244"/>
      <c r="E19" s="79"/>
      <c r="F19" s="428" t="s">
        <v>7</v>
      </c>
      <c r="G19" s="428"/>
      <c r="H19" s="428"/>
      <c r="I19" s="428"/>
      <c r="J19" s="428"/>
      <c r="K19" s="428"/>
      <c r="L19" s="428"/>
      <c r="M19" s="428"/>
      <c r="N19" s="428"/>
      <c r="O19" s="16"/>
      <c r="Q19" s="341" t="s">
        <v>77</v>
      </c>
      <c r="R19" s="342"/>
      <c r="S19" s="342"/>
      <c r="T19" s="342"/>
      <c r="U19" s="343"/>
    </row>
    <row r="20" spans="1:21" ht="15" x14ac:dyDescent="0.3">
      <c r="A20" s="14"/>
      <c r="B20" s="244" t="s">
        <v>29</v>
      </c>
      <c r="C20" s="244"/>
      <c r="D20" s="244"/>
      <c r="E20" s="15"/>
      <c r="F20" s="406" t="s">
        <v>30</v>
      </c>
      <c r="G20" s="407"/>
      <c r="H20" s="407"/>
      <c r="I20" s="407"/>
      <c r="J20" s="407"/>
      <c r="K20" s="407"/>
      <c r="L20" s="407"/>
      <c r="M20" s="407"/>
      <c r="N20" s="408"/>
      <c r="O20" s="16"/>
      <c r="Q20" s="341"/>
      <c r="R20" s="342"/>
      <c r="S20" s="342"/>
      <c r="T20" s="342"/>
      <c r="U20" s="343"/>
    </row>
    <row r="21" spans="1:21" ht="15" x14ac:dyDescent="0.3">
      <c r="A21" s="14"/>
      <c r="B21" s="221" t="s">
        <v>59</v>
      </c>
      <c r="C21" s="221"/>
      <c r="D21" s="221"/>
      <c r="E21" s="15"/>
      <c r="F21" s="412">
        <v>2022</v>
      </c>
      <c r="G21" s="412"/>
      <c r="H21" s="412"/>
      <c r="I21" s="412"/>
      <c r="J21" s="412"/>
      <c r="K21" s="412"/>
      <c r="L21" s="412"/>
      <c r="M21" s="412"/>
      <c r="N21" s="412"/>
      <c r="O21" s="16"/>
      <c r="Q21" s="341"/>
      <c r="R21" s="342"/>
      <c r="S21" s="342"/>
      <c r="T21" s="342"/>
      <c r="U21" s="343"/>
    </row>
    <row r="22" spans="1:21" ht="15" x14ac:dyDescent="0.3">
      <c r="A22" s="14"/>
      <c r="B22" s="221" t="s">
        <v>8</v>
      </c>
      <c r="C22" s="221"/>
      <c r="D22" s="221"/>
      <c r="E22" s="24"/>
      <c r="F22" s="413">
        <f>DATE(F21,1,1)</f>
        <v>44562</v>
      </c>
      <c r="G22" s="414"/>
      <c r="H22" s="414"/>
      <c r="I22" s="414"/>
      <c r="J22" s="414"/>
      <c r="K22" s="414"/>
      <c r="L22" s="414"/>
      <c r="M22" s="414"/>
      <c r="N22" s="415"/>
      <c r="O22" s="16"/>
      <c r="Q22" s="341"/>
      <c r="R22" s="342"/>
      <c r="S22" s="342"/>
      <c r="T22" s="342"/>
      <c r="U22" s="343"/>
    </row>
    <row r="23" spans="1:21" ht="15" x14ac:dyDescent="0.3">
      <c r="A23" s="14"/>
      <c r="B23" s="221" t="s">
        <v>31</v>
      </c>
      <c r="C23" s="221"/>
      <c r="D23" s="221"/>
      <c r="E23" s="15"/>
      <c r="F23" s="409" t="s">
        <v>47</v>
      </c>
      <c r="G23" s="410"/>
      <c r="H23" s="410"/>
      <c r="I23" s="410"/>
      <c r="J23" s="410"/>
      <c r="K23" s="410"/>
      <c r="L23" s="410"/>
      <c r="M23" s="410"/>
      <c r="N23" s="411"/>
      <c r="O23" s="16"/>
      <c r="Q23" s="341"/>
      <c r="R23" s="342"/>
      <c r="S23" s="342"/>
      <c r="T23" s="342"/>
      <c r="U23" s="343"/>
    </row>
    <row r="24" spans="1:21" ht="15" x14ac:dyDescent="0.3">
      <c r="A24" s="14"/>
      <c r="B24" s="221" t="s">
        <v>43</v>
      </c>
      <c r="C24" s="221"/>
      <c r="D24" s="221"/>
      <c r="E24" s="15"/>
      <c r="F24" s="425">
        <v>3</v>
      </c>
      <c r="G24" s="426"/>
      <c r="H24" s="426"/>
      <c r="I24" s="426"/>
      <c r="J24" s="426"/>
      <c r="K24" s="426"/>
      <c r="L24" s="426"/>
      <c r="M24" s="426"/>
      <c r="N24" s="427"/>
      <c r="O24" s="16"/>
      <c r="Q24" s="341"/>
      <c r="R24" s="342"/>
      <c r="S24" s="342"/>
      <c r="T24" s="342"/>
      <c r="U24" s="343"/>
    </row>
    <row r="25" spans="1:21" ht="15" x14ac:dyDescent="0.3">
      <c r="A25" s="14"/>
      <c r="B25" s="221" t="s">
        <v>33</v>
      </c>
      <c r="C25" s="221"/>
      <c r="D25" s="221"/>
      <c r="E25" s="15"/>
      <c r="F25" s="345" t="s">
        <v>9</v>
      </c>
      <c r="G25" s="345"/>
      <c r="H25" s="345"/>
      <c r="I25" s="345"/>
      <c r="J25" s="345"/>
      <c r="K25" s="345"/>
      <c r="L25" s="345"/>
      <c r="M25" s="345"/>
      <c r="N25" s="345"/>
      <c r="O25" s="16"/>
      <c r="Q25" s="341"/>
      <c r="R25" s="342"/>
      <c r="S25" s="342"/>
      <c r="T25" s="342"/>
      <c r="U25" s="343"/>
    </row>
    <row r="26" spans="1:21" x14ac:dyDescent="0.35">
      <c r="A26" s="14"/>
      <c r="B26" s="103"/>
      <c r="C26" s="103"/>
      <c r="D26" s="103"/>
      <c r="E26" s="64"/>
      <c r="F26" s="109"/>
      <c r="G26" s="109"/>
      <c r="H26" s="109"/>
      <c r="I26" s="109"/>
      <c r="J26" s="109"/>
      <c r="K26" s="109"/>
      <c r="L26" s="109"/>
      <c r="M26" s="109"/>
      <c r="N26" s="109"/>
      <c r="O26" s="110"/>
      <c r="Q26" s="119"/>
      <c r="R26" s="120"/>
      <c r="S26" s="120"/>
      <c r="T26" s="120"/>
      <c r="U26" s="121"/>
    </row>
    <row r="27" spans="1:21" x14ac:dyDescent="0.35">
      <c r="A27" s="14"/>
      <c r="B27" s="346" t="s">
        <v>10</v>
      </c>
      <c r="C27" s="346"/>
      <c r="D27" s="346"/>
      <c r="E27" s="346"/>
      <c r="F27" s="346"/>
      <c r="G27" s="346"/>
      <c r="H27" s="346"/>
      <c r="I27" s="346"/>
      <c r="J27" s="346"/>
      <c r="K27" s="346"/>
      <c r="L27" s="346"/>
      <c r="M27" s="346"/>
      <c r="N27" s="346"/>
      <c r="O27" s="110"/>
      <c r="Q27" s="119"/>
      <c r="R27" s="120"/>
      <c r="S27" s="120"/>
      <c r="T27" s="120"/>
      <c r="U27" s="121"/>
    </row>
    <row r="28" spans="1:21" ht="15" x14ac:dyDescent="0.3">
      <c r="A28" s="14"/>
      <c r="B28" s="433" t="s">
        <v>64</v>
      </c>
      <c r="C28" s="433"/>
      <c r="D28" s="433"/>
      <c r="E28" s="433"/>
      <c r="F28" s="433"/>
      <c r="G28" s="433"/>
      <c r="H28" s="433"/>
      <c r="I28" s="433"/>
      <c r="J28" s="433"/>
      <c r="K28" s="433"/>
      <c r="L28" s="433"/>
      <c r="M28" s="433"/>
      <c r="N28" s="433"/>
      <c r="O28" s="110"/>
      <c r="Q28" s="351" t="s">
        <v>74</v>
      </c>
      <c r="R28" s="352"/>
      <c r="S28" s="352"/>
      <c r="T28" s="352"/>
      <c r="U28" s="353"/>
    </row>
    <row r="29" spans="1:21" ht="15" x14ac:dyDescent="0.3">
      <c r="A29" s="14"/>
      <c r="B29" s="91"/>
      <c r="C29" s="91"/>
      <c r="D29" s="91"/>
      <c r="E29" s="91"/>
      <c r="F29" s="91"/>
      <c r="G29" s="91"/>
      <c r="H29" s="91"/>
      <c r="I29" s="91"/>
      <c r="J29" s="91"/>
      <c r="K29" s="91"/>
      <c r="L29" s="91"/>
      <c r="M29" s="91"/>
      <c r="N29" s="91"/>
      <c r="O29" s="16"/>
      <c r="Q29" s="351"/>
      <c r="R29" s="352"/>
      <c r="S29" s="352"/>
      <c r="T29" s="352"/>
      <c r="U29" s="353"/>
    </row>
    <row r="30" spans="1:21" ht="15" customHeight="1" x14ac:dyDescent="0.3">
      <c r="A30" s="14"/>
      <c r="B30" s="28" t="s">
        <v>39</v>
      </c>
      <c r="C30" s="349" t="s">
        <v>11</v>
      </c>
      <c r="D30" s="349"/>
      <c r="E30" s="29"/>
      <c r="F30" s="63">
        <f>F21</f>
        <v>2022</v>
      </c>
      <c r="G30" s="92">
        <f t="shared" ref="G30:M30" si="0">F30+1</f>
        <v>2023</v>
      </c>
      <c r="H30" s="92">
        <f t="shared" si="0"/>
        <v>2024</v>
      </c>
      <c r="I30" s="92">
        <f t="shared" si="0"/>
        <v>2025</v>
      </c>
      <c r="J30" s="62">
        <f t="shared" si="0"/>
        <v>2026</v>
      </c>
      <c r="K30" s="62">
        <f t="shared" si="0"/>
        <v>2027</v>
      </c>
      <c r="L30" s="62">
        <f t="shared" si="0"/>
        <v>2028</v>
      </c>
      <c r="M30" s="62">
        <f t="shared" si="0"/>
        <v>2029</v>
      </c>
      <c r="N30" s="92" t="s">
        <v>12</v>
      </c>
      <c r="O30" s="16"/>
      <c r="Q30" s="351"/>
      <c r="R30" s="352"/>
      <c r="S30" s="352"/>
      <c r="T30" s="352"/>
      <c r="U30" s="353"/>
    </row>
    <row r="31" spans="1:21" ht="15" x14ac:dyDescent="0.3">
      <c r="A31" s="14"/>
      <c r="B31" s="75" t="s">
        <v>13</v>
      </c>
      <c r="C31" s="350" t="s">
        <v>14</v>
      </c>
      <c r="D31" s="350"/>
      <c r="E31" s="29"/>
      <c r="F31" s="76">
        <v>1000</v>
      </c>
      <c r="G31" s="77"/>
      <c r="H31" s="77"/>
      <c r="I31" s="77"/>
      <c r="J31" s="30"/>
      <c r="K31" s="30"/>
      <c r="L31" s="30"/>
      <c r="M31" s="30"/>
      <c r="N31" s="78">
        <f t="shared" ref="N31" si="1">SUM(F31:M31)</f>
        <v>1000</v>
      </c>
      <c r="O31" s="16"/>
      <c r="Q31" s="351"/>
      <c r="R31" s="352"/>
      <c r="S31" s="352"/>
      <c r="T31" s="352"/>
      <c r="U31" s="353"/>
    </row>
    <row r="32" spans="1:21" ht="15" x14ac:dyDescent="0.3">
      <c r="A32" s="14"/>
      <c r="B32" s="123"/>
      <c r="C32" s="124"/>
      <c r="D32" s="124"/>
      <c r="E32" s="64"/>
      <c r="F32" s="125"/>
      <c r="G32" s="125"/>
      <c r="H32" s="125"/>
      <c r="I32" s="125"/>
      <c r="J32" s="125"/>
      <c r="K32" s="125"/>
      <c r="L32" s="125"/>
      <c r="M32" s="125"/>
      <c r="N32" s="126"/>
      <c r="O32" s="16"/>
      <c r="Q32" s="351"/>
      <c r="R32" s="352"/>
      <c r="S32" s="352"/>
      <c r="T32" s="352"/>
      <c r="U32" s="353"/>
    </row>
    <row r="33" spans="1:21" ht="78" customHeight="1" x14ac:dyDescent="0.35">
      <c r="A33" s="14"/>
      <c r="B33" s="227" t="s">
        <v>46</v>
      </c>
      <c r="C33" s="227"/>
      <c r="D33" s="227"/>
      <c r="E33" s="227"/>
      <c r="F33" s="227"/>
      <c r="G33" s="227"/>
      <c r="H33" s="227"/>
      <c r="I33" s="227"/>
      <c r="J33" s="227"/>
      <c r="K33" s="227"/>
      <c r="L33" s="227"/>
      <c r="M33" s="227"/>
      <c r="N33" s="227"/>
      <c r="O33" s="16"/>
      <c r="Q33" s="119"/>
      <c r="R33" s="120"/>
      <c r="S33" s="120"/>
      <c r="T33" s="120"/>
      <c r="U33" s="121"/>
    </row>
    <row r="34" spans="1:21" x14ac:dyDescent="0.35">
      <c r="A34" s="14"/>
      <c r="B34" s="31"/>
      <c r="C34" s="32"/>
      <c r="D34" s="32"/>
      <c r="E34" s="32"/>
      <c r="F34" s="32"/>
      <c r="G34" s="32"/>
      <c r="H34" s="32"/>
      <c r="I34" s="32"/>
      <c r="J34" s="32"/>
      <c r="K34" s="32"/>
      <c r="L34" s="32"/>
      <c r="M34" s="32"/>
      <c r="N34" s="32"/>
      <c r="O34" s="16"/>
      <c r="Q34" s="119"/>
      <c r="R34" s="120"/>
      <c r="S34" s="120"/>
      <c r="T34" s="120"/>
      <c r="U34" s="121"/>
    </row>
    <row r="35" spans="1:21" x14ac:dyDescent="0.35">
      <c r="A35" s="14"/>
      <c r="B35" s="354" t="s">
        <v>15</v>
      </c>
      <c r="C35" s="354"/>
      <c r="D35" s="354"/>
      <c r="E35" s="354"/>
      <c r="F35" s="354"/>
      <c r="G35" s="354"/>
      <c r="H35" s="354"/>
      <c r="I35" s="354"/>
      <c r="J35" s="354"/>
      <c r="K35" s="354"/>
      <c r="L35" s="354"/>
      <c r="M35" s="354"/>
      <c r="N35" s="354"/>
      <c r="O35" s="16"/>
      <c r="Q35" s="119"/>
      <c r="R35" s="120"/>
      <c r="S35" s="120"/>
      <c r="T35" s="120"/>
      <c r="U35" s="121"/>
    </row>
    <row r="36" spans="1:21" ht="154" customHeight="1" x14ac:dyDescent="0.35">
      <c r="A36" s="14"/>
      <c r="B36" s="405" t="s">
        <v>69</v>
      </c>
      <c r="C36" s="405"/>
      <c r="D36" s="405"/>
      <c r="E36" s="405"/>
      <c r="F36" s="405"/>
      <c r="G36" s="405"/>
      <c r="H36" s="405"/>
      <c r="I36" s="405"/>
      <c r="J36" s="405"/>
      <c r="K36" s="405"/>
      <c r="L36" s="405"/>
      <c r="M36" s="405"/>
      <c r="N36" s="405"/>
      <c r="O36" s="16"/>
      <c r="Q36" s="119"/>
      <c r="R36" s="120"/>
      <c r="S36" s="120"/>
      <c r="T36" s="120"/>
      <c r="U36" s="121"/>
    </row>
    <row r="37" spans="1:21" ht="17.5" x14ac:dyDescent="0.35">
      <c r="A37" s="14"/>
      <c r="B37" s="33"/>
      <c r="C37" s="33"/>
      <c r="D37" s="33"/>
      <c r="E37" s="33"/>
      <c r="F37" s="33"/>
      <c r="G37" s="33"/>
      <c r="H37" s="33"/>
      <c r="I37" s="33"/>
      <c r="J37" s="33"/>
      <c r="K37" s="33"/>
      <c r="L37" s="33"/>
      <c r="M37" s="33"/>
      <c r="N37" s="33"/>
      <c r="O37" s="16"/>
      <c r="Q37" s="119"/>
      <c r="R37" s="120"/>
      <c r="S37" s="120"/>
      <c r="T37" s="120"/>
      <c r="U37" s="122"/>
    </row>
    <row r="38" spans="1:21" x14ac:dyDescent="0.35">
      <c r="A38" s="14"/>
      <c r="B38" s="271" t="s">
        <v>34</v>
      </c>
      <c r="C38" s="271"/>
      <c r="D38" s="271"/>
      <c r="E38" s="66"/>
      <c r="F38" s="348">
        <v>100</v>
      </c>
      <c r="G38" s="348"/>
      <c r="H38" s="348"/>
      <c r="I38" s="348"/>
      <c r="J38" s="348"/>
      <c r="K38" s="348"/>
      <c r="L38" s="348"/>
      <c r="M38" s="348"/>
      <c r="N38" s="348"/>
      <c r="O38" s="16"/>
      <c r="Q38" s="119"/>
      <c r="R38" s="120"/>
      <c r="S38" s="120"/>
      <c r="T38" s="120"/>
      <c r="U38" s="121"/>
    </row>
    <row r="39" spans="1:21" x14ac:dyDescent="0.35">
      <c r="A39" s="14"/>
      <c r="B39" s="271" t="s">
        <v>53</v>
      </c>
      <c r="C39" s="271"/>
      <c r="D39" s="271"/>
      <c r="E39" s="66"/>
      <c r="F39" s="347">
        <v>100</v>
      </c>
      <c r="G39" s="347"/>
      <c r="H39" s="347"/>
      <c r="I39" s="347"/>
      <c r="J39" s="347"/>
      <c r="K39" s="347"/>
      <c r="L39" s="347"/>
      <c r="M39" s="347"/>
      <c r="N39" s="347"/>
      <c r="O39" s="16"/>
      <c r="Q39" s="119"/>
      <c r="R39" s="120"/>
      <c r="S39" s="120"/>
      <c r="T39" s="120"/>
      <c r="U39" s="121"/>
    </row>
    <row r="40" spans="1:21" x14ac:dyDescent="0.35">
      <c r="A40" s="14"/>
      <c r="B40" s="271" t="s">
        <v>35</v>
      </c>
      <c r="C40" s="271"/>
      <c r="D40" s="271"/>
      <c r="E40" s="66"/>
      <c r="F40" s="376">
        <v>0.05</v>
      </c>
      <c r="G40" s="376"/>
      <c r="H40" s="376"/>
      <c r="I40" s="376"/>
      <c r="J40" s="376"/>
      <c r="K40" s="376"/>
      <c r="L40" s="376"/>
      <c r="M40" s="376"/>
      <c r="N40" s="376"/>
      <c r="O40" s="16"/>
      <c r="Q40" s="119"/>
      <c r="R40" s="120"/>
      <c r="S40" s="120"/>
      <c r="T40" s="120"/>
      <c r="U40" s="121"/>
    </row>
    <row r="41" spans="1:21" ht="15" customHeight="1" x14ac:dyDescent="0.35">
      <c r="A41" s="14"/>
      <c r="B41" s="344" t="s">
        <v>36</v>
      </c>
      <c r="C41" s="344"/>
      <c r="D41" s="344"/>
      <c r="E41" s="66"/>
      <c r="F41" s="391" t="s">
        <v>67</v>
      </c>
      <c r="G41" s="392"/>
      <c r="H41" s="392"/>
      <c r="I41" s="392"/>
      <c r="J41" s="393"/>
      <c r="K41" s="394" t="s">
        <v>57</v>
      </c>
      <c r="L41" s="395"/>
      <c r="M41" s="396"/>
      <c r="N41" s="111"/>
      <c r="O41" s="16"/>
      <c r="Q41" s="119"/>
      <c r="R41" s="120"/>
      <c r="S41" s="120"/>
      <c r="T41" s="120"/>
      <c r="U41" s="121"/>
    </row>
    <row r="42" spans="1:21" ht="15" customHeight="1" x14ac:dyDescent="0.35">
      <c r="A42" s="14"/>
      <c r="B42" s="240" t="s">
        <v>70</v>
      </c>
      <c r="C42" s="241"/>
      <c r="D42" s="242"/>
      <c r="E42" s="66"/>
      <c r="F42" s="401" t="s">
        <v>68</v>
      </c>
      <c r="G42" s="402"/>
      <c r="H42" s="402"/>
      <c r="I42" s="402"/>
      <c r="J42" s="402"/>
      <c r="K42" s="402"/>
      <c r="L42" s="402"/>
      <c r="M42" s="402"/>
      <c r="N42" s="403"/>
      <c r="O42" s="16"/>
      <c r="Q42" s="119"/>
      <c r="R42" s="120"/>
      <c r="S42" s="120"/>
      <c r="T42" s="120"/>
      <c r="U42" s="121"/>
    </row>
    <row r="43" spans="1:21" x14ac:dyDescent="0.35">
      <c r="A43" s="14"/>
      <c r="B43" s="344" t="str">
        <f>CONCATENATE("Material costs in ", $F$25,"/",$F$38)</f>
        <v>Material costs in EUR/100</v>
      </c>
      <c r="C43" s="344"/>
      <c r="D43" s="344"/>
      <c r="E43" s="66"/>
      <c r="F43" s="367">
        <v>0</v>
      </c>
      <c r="G43" s="368"/>
      <c r="H43" s="368"/>
      <c r="I43" s="368"/>
      <c r="J43" s="368"/>
      <c r="K43" s="368"/>
      <c r="L43" s="368"/>
      <c r="M43" s="368"/>
      <c r="N43" s="369"/>
      <c r="O43" s="16"/>
      <c r="Q43" s="119"/>
      <c r="R43" s="120"/>
      <c r="S43" s="120"/>
      <c r="T43" s="120"/>
      <c r="U43" s="121"/>
    </row>
    <row r="44" spans="1:21" ht="15" customHeight="1" x14ac:dyDescent="0.35">
      <c r="A44" s="14"/>
      <c r="B44" s="271" t="s">
        <v>37</v>
      </c>
      <c r="C44" s="271"/>
      <c r="D44" s="271"/>
      <c r="E44" s="66"/>
      <c r="F44" s="370">
        <v>2</v>
      </c>
      <c r="G44" s="371"/>
      <c r="H44" s="371"/>
      <c r="I44" s="372"/>
      <c r="J44" s="104" t="s">
        <v>44</v>
      </c>
      <c r="K44" s="373">
        <v>-0.04</v>
      </c>
      <c r="L44" s="374"/>
      <c r="M44" s="375"/>
      <c r="N44" s="105"/>
      <c r="O44" s="16"/>
      <c r="Q44" s="119"/>
      <c r="R44" s="120"/>
      <c r="S44" s="120"/>
      <c r="T44" s="120"/>
      <c r="U44" s="121"/>
    </row>
    <row r="45" spans="1:21" ht="17.5" x14ac:dyDescent="0.35">
      <c r="A45" s="14"/>
      <c r="B45" s="33"/>
      <c r="C45" s="33"/>
      <c r="D45" s="33"/>
      <c r="E45" s="33"/>
      <c r="F45" s="33"/>
      <c r="G45" s="33"/>
      <c r="H45" s="33"/>
      <c r="I45" s="33"/>
      <c r="J45" s="33"/>
      <c r="K45" s="33"/>
      <c r="L45" s="33"/>
      <c r="M45" s="33"/>
      <c r="N45" s="33"/>
      <c r="O45" s="16"/>
      <c r="Q45" s="119"/>
      <c r="R45" s="120"/>
      <c r="S45" s="120"/>
      <c r="T45" s="120"/>
      <c r="U45" s="121"/>
    </row>
    <row r="46" spans="1:21" ht="15" customHeight="1" x14ac:dyDescent="0.3">
      <c r="A46" s="14"/>
      <c r="B46" s="263" t="str">
        <f>B31</f>
        <v>e.g. 4711.000.000 - Gear Cover</v>
      </c>
      <c r="C46" s="264"/>
      <c r="D46" s="265"/>
      <c r="E46" s="15"/>
      <c r="F46" s="97"/>
      <c r="G46" s="97"/>
      <c r="H46" s="97"/>
      <c r="I46" s="97"/>
      <c r="J46" s="97"/>
      <c r="K46" s="97"/>
      <c r="L46" s="97"/>
      <c r="M46" s="97"/>
      <c r="N46" s="443" t="s">
        <v>58</v>
      </c>
      <c r="O46" s="16"/>
      <c r="Q46" s="440" t="s">
        <v>73</v>
      </c>
      <c r="R46" s="441"/>
      <c r="S46" s="441"/>
      <c r="T46" s="441"/>
      <c r="U46" s="442"/>
    </row>
    <row r="47" spans="1:21" ht="15" customHeight="1" x14ac:dyDescent="0.3">
      <c r="A47" s="14"/>
      <c r="B47" s="96" t="s">
        <v>40</v>
      </c>
      <c r="C47" s="438">
        <v>100</v>
      </c>
      <c r="D47" s="439"/>
      <c r="E47" s="34"/>
      <c r="F47" s="92">
        <f t="shared" ref="F47:M47" si="2">F30</f>
        <v>2022</v>
      </c>
      <c r="G47" s="92">
        <f t="shared" si="2"/>
        <v>2023</v>
      </c>
      <c r="H47" s="92">
        <f t="shared" si="2"/>
        <v>2024</v>
      </c>
      <c r="I47" s="92">
        <f t="shared" si="2"/>
        <v>2025</v>
      </c>
      <c r="J47" s="92">
        <f t="shared" si="2"/>
        <v>2026</v>
      </c>
      <c r="K47" s="92">
        <f t="shared" si="2"/>
        <v>2027</v>
      </c>
      <c r="L47" s="92">
        <f t="shared" si="2"/>
        <v>2028</v>
      </c>
      <c r="M47" s="62">
        <f t="shared" si="2"/>
        <v>2029</v>
      </c>
      <c r="N47" s="444"/>
      <c r="O47" s="16"/>
      <c r="Q47" s="440"/>
      <c r="R47" s="441"/>
      <c r="S47" s="441"/>
      <c r="T47" s="441"/>
      <c r="U47" s="442"/>
    </row>
    <row r="48" spans="1:21" ht="15" x14ac:dyDescent="0.3">
      <c r="A48" s="14"/>
      <c r="B48" s="263" t="str">
        <f>CONCATENATE("Raw Part Price in ", $F$25,"/",$F$38)</f>
        <v>Raw Part Price in EUR/100</v>
      </c>
      <c r="C48" s="264"/>
      <c r="D48" s="265"/>
      <c r="E48" s="24"/>
      <c r="F48" s="35">
        <v>150</v>
      </c>
      <c r="G48" s="67">
        <f>IF((F44=0),F48,F48+(F48*$K$44))</f>
        <v>144</v>
      </c>
      <c r="H48" s="67">
        <f>IF(F44=1,G48,IF(F44=0,F48,G48+(G48*$K$44)))</f>
        <v>138.24</v>
      </c>
      <c r="I48" s="67">
        <f>IF(F44=2,H48,IF(F44=0,F48,IF(F44=1,G48,H48+(H48*$K$44))))</f>
        <v>138.24</v>
      </c>
      <c r="J48" s="67">
        <f>IF(F44=3,I48,IF(F44=0,F48,IF(F44=1,G48,IF(F44=2,H48,I48+(I48*$K$44)))))</f>
        <v>138.24</v>
      </c>
      <c r="K48" s="67">
        <f>IF(F44=3,I48,IF(F44=0,F48,IF(F44=1,G48,IF(F44=2,H48,IF(F44=4,J48,J48+(J48*$K$44))))))</f>
        <v>138.24</v>
      </c>
      <c r="L48" s="67">
        <f t="shared" ref="L48:M48" si="3">K48</f>
        <v>138.24</v>
      </c>
      <c r="M48" s="112">
        <f t="shared" si="3"/>
        <v>138.24</v>
      </c>
      <c r="N48" s="445"/>
      <c r="O48" s="16"/>
      <c r="Q48" s="440"/>
      <c r="R48" s="441"/>
      <c r="S48" s="441"/>
      <c r="T48" s="441"/>
      <c r="U48" s="442"/>
    </row>
    <row r="49" spans="1:21" ht="15" x14ac:dyDescent="0.3">
      <c r="A49" s="14"/>
      <c r="B49" s="429" t="str">
        <f>CONCATENATE("Raw + Material Price in", F25,"/",F38)</f>
        <v>Raw + Material Price inEUR/100</v>
      </c>
      <c r="C49" s="430"/>
      <c r="D49" s="431"/>
      <c r="E49" s="24"/>
      <c r="F49" s="94">
        <f t="shared" ref="F49:M49" si="4">F48+($F$43-$F$39)*(1+$F$40)*$C$47/1000</f>
        <v>139.5</v>
      </c>
      <c r="G49" s="94">
        <f t="shared" si="4"/>
        <v>133.5</v>
      </c>
      <c r="H49" s="94">
        <f t="shared" si="4"/>
        <v>127.74000000000001</v>
      </c>
      <c r="I49" s="94">
        <f t="shared" si="4"/>
        <v>127.74000000000001</v>
      </c>
      <c r="J49" s="94">
        <f t="shared" si="4"/>
        <v>127.74000000000001</v>
      </c>
      <c r="K49" s="94">
        <f t="shared" si="4"/>
        <v>127.74000000000001</v>
      </c>
      <c r="L49" s="94">
        <f t="shared" si="4"/>
        <v>127.74000000000001</v>
      </c>
      <c r="M49" s="113">
        <f t="shared" si="4"/>
        <v>127.74000000000001</v>
      </c>
      <c r="N49" s="436"/>
      <c r="O49" s="16"/>
      <c r="Q49" s="440"/>
      <c r="R49" s="441"/>
      <c r="S49" s="441"/>
      <c r="T49" s="441"/>
      <c r="U49" s="442"/>
    </row>
    <row r="50" spans="1:21" ht="15" x14ac:dyDescent="0.3">
      <c r="A50" s="14"/>
      <c r="B50" s="429" t="s">
        <v>37</v>
      </c>
      <c r="C50" s="430"/>
      <c r="D50" s="431"/>
      <c r="E50" s="15"/>
      <c r="F50" s="95"/>
      <c r="G50" s="128">
        <f>(G49/F49)-1</f>
        <v>-4.3010752688172005E-2</v>
      </c>
      <c r="H50" s="95">
        <f t="shared" ref="H50:M50" si="5">(H49/G49)-1</f>
        <v>-4.3146067415730238E-2</v>
      </c>
      <c r="I50" s="95">
        <f t="shared" si="5"/>
        <v>0</v>
      </c>
      <c r="J50" s="95">
        <f t="shared" si="5"/>
        <v>0</v>
      </c>
      <c r="K50" s="95">
        <f t="shared" si="5"/>
        <v>0</v>
      </c>
      <c r="L50" s="95">
        <f t="shared" si="5"/>
        <v>0</v>
      </c>
      <c r="M50" s="114">
        <f t="shared" si="5"/>
        <v>0</v>
      </c>
      <c r="N50" s="437"/>
      <c r="O50" s="16"/>
      <c r="Q50" s="440"/>
      <c r="R50" s="441"/>
      <c r="S50" s="441"/>
      <c r="T50" s="441"/>
      <c r="U50" s="442"/>
    </row>
    <row r="51" spans="1:21" x14ac:dyDescent="0.35">
      <c r="A51" s="14"/>
      <c r="B51" s="90"/>
      <c r="C51" s="90"/>
      <c r="D51" s="90"/>
      <c r="E51" s="64"/>
      <c r="F51" s="68"/>
      <c r="G51" s="68"/>
      <c r="H51" s="68"/>
      <c r="I51" s="68"/>
      <c r="J51" s="68"/>
      <c r="K51" s="68"/>
      <c r="L51" s="68"/>
      <c r="M51" s="69"/>
      <c r="N51" s="64"/>
      <c r="O51" s="16"/>
      <c r="Q51" s="119"/>
      <c r="R51" s="120"/>
      <c r="S51" s="120"/>
      <c r="T51" s="120"/>
      <c r="U51" s="121"/>
    </row>
    <row r="52" spans="1:21" x14ac:dyDescent="0.35">
      <c r="A52" s="14"/>
      <c r="B52" s="21" t="s">
        <v>16</v>
      </c>
      <c r="C52" s="21"/>
      <c r="D52" s="21"/>
      <c r="E52" s="15"/>
      <c r="F52" s="15"/>
      <c r="G52" s="15"/>
      <c r="H52" s="15"/>
      <c r="I52" s="15"/>
      <c r="J52" s="15"/>
      <c r="K52" s="15"/>
      <c r="L52" s="15"/>
      <c r="M52" s="15"/>
      <c r="N52" s="15"/>
      <c r="O52" s="16"/>
      <c r="Q52" s="119"/>
      <c r="R52" s="120"/>
      <c r="S52" s="120"/>
      <c r="T52" s="120"/>
      <c r="U52" s="121"/>
    </row>
    <row r="53" spans="1:21" ht="127.5" customHeight="1" x14ac:dyDescent="0.35">
      <c r="A53" s="14"/>
      <c r="B53" s="434" t="s">
        <v>71</v>
      </c>
      <c r="C53" s="434"/>
      <c r="D53" s="434"/>
      <c r="E53" s="434"/>
      <c r="F53" s="434"/>
      <c r="G53" s="434"/>
      <c r="H53" s="434"/>
      <c r="I53" s="434"/>
      <c r="J53" s="434"/>
      <c r="K53" s="434"/>
      <c r="L53" s="434"/>
      <c r="M53" s="434"/>
      <c r="N53" s="434"/>
      <c r="O53" s="16"/>
      <c r="Q53" s="119"/>
      <c r="R53" s="120"/>
      <c r="S53" s="120"/>
      <c r="T53" s="120"/>
      <c r="U53" s="121"/>
    </row>
    <row r="54" spans="1:21" x14ac:dyDescent="0.35">
      <c r="A54" s="14"/>
      <c r="B54" s="15"/>
      <c r="C54" s="15"/>
      <c r="D54" s="15"/>
      <c r="E54" s="15"/>
      <c r="F54" s="15"/>
      <c r="G54" s="15"/>
      <c r="H54" s="15"/>
      <c r="I54" s="15"/>
      <c r="J54" s="15"/>
      <c r="K54" s="15"/>
      <c r="L54" s="15"/>
      <c r="M54" s="15"/>
      <c r="N54" s="15"/>
      <c r="O54" s="16"/>
      <c r="Q54" s="119"/>
      <c r="R54" s="120"/>
      <c r="S54" s="120"/>
      <c r="T54" s="120"/>
      <c r="U54" s="121"/>
    </row>
    <row r="55" spans="1:21" ht="15.65" customHeight="1" x14ac:dyDescent="0.3">
      <c r="A55" s="14"/>
      <c r="B55" s="37" t="str">
        <f>CONCATENATE("Tooling name with cavities &amp; costs in " &amp; F25)</f>
        <v>Tooling name with cavities &amp; costs in EUR</v>
      </c>
      <c r="C55" s="93" t="s">
        <v>45</v>
      </c>
      <c r="D55" s="93" t="s">
        <v>17</v>
      </c>
      <c r="E55" s="34"/>
      <c r="F55" s="38">
        <f t="shared" ref="F55:M55" si="6">F30</f>
        <v>2022</v>
      </c>
      <c r="G55" s="39">
        <f t="shared" si="6"/>
        <v>2023</v>
      </c>
      <c r="H55" s="39">
        <f t="shared" si="6"/>
        <v>2024</v>
      </c>
      <c r="I55" s="39">
        <f t="shared" si="6"/>
        <v>2025</v>
      </c>
      <c r="J55" s="40">
        <f t="shared" si="6"/>
        <v>2026</v>
      </c>
      <c r="K55" s="40">
        <f t="shared" si="6"/>
        <v>2027</v>
      </c>
      <c r="L55" s="40">
        <f t="shared" si="6"/>
        <v>2028</v>
      </c>
      <c r="M55" s="40">
        <f t="shared" si="6"/>
        <v>2029</v>
      </c>
      <c r="N55" s="92" t="s">
        <v>12</v>
      </c>
      <c r="O55" s="16"/>
      <c r="Q55" s="398" t="s">
        <v>75</v>
      </c>
      <c r="R55" s="399"/>
      <c r="S55" s="399"/>
      <c r="T55" s="399"/>
      <c r="U55" s="400"/>
    </row>
    <row r="56" spans="1:21" ht="15.65" customHeight="1" x14ac:dyDescent="0.3">
      <c r="A56" s="14"/>
      <c r="B56" s="127" t="s">
        <v>65</v>
      </c>
      <c r="C56" s="99"/>
      <c r="D56" s="99"/>
      <c r="E56" s="42"/>
      <c r="F56" s="100"/>
      <c r="G56" s="98"/>
      <c r="H56" s="98"/>
      <c r="I56" s="98"/>
      <c r="J56" s="101"/>
      <c r="K56" s="101"/>
      <c r="L56" s="101"/>
      <c r="M56" s="102"/>
      <c r="N56" s="43">
        <f>SUM(F56:M56)</f>
        <v>0</v>
      </c>
      <c r="O56" s="16"/>
      <c r="Q56" s="398"/>
      <c r="R56" s="399"/>
      <c r="S56" s="399"/>
      <c r="T56" s="399"/>
      <c r="U56" s="400"/>
    </row>
    <row r="57" spans="1:21" ht="15.65" customHeight="1" x14ac:dyDescent="0.3">
      <c r="A57" s="14"/>
      <c r="B57" s="127" t="s">
        <v>62</v>
      </c>
      <c r="C57" s="99"/>
      <c r="D57" s="99"/>
      <c r="E57" s="42"/>
      <c r="F57" s="100"/>
      <c r="G57" s="98"/>
      <c r="H57" s="98"/>
      <c r="I57" s="98"/>
      <c r="J57" s="101"/>
      <c r="K57" s="101"/>
      <c r="L57" s="101"/>
      <c r="M57" s="102"/>
      <c r="N57" s="43">
        <f>SUM(F57:M57)</f>
        <v>0</v>
      </c>
      <c r="O57" s="16"/>
      <c r="Q57" s="398"/>
      <c r="R57" s="399"/>
      <c r="S57" s="399"/>
      <c r="T57" s="399"/>
      <c r="U57" s="400"/>
    </row>
    <row r="58" spans="1:21" ht="15.65" customHeight="1" x14ac:dyDescent="0.3">
      <c r="A58" s="14"/>
      <c r="B58" s="127" t="s">
        <v>63</v>
      </c>
      <c r="C58" s="99"/>
      <c r="D58" s="99"/>
      <c r="E58" s="42"/>
      <c r="F58" s="100"/>
      <c r="G58" s="98"/>
      <c r="H58" s="98"/>
      <c r="I58" s="98"/>
      <c r="J58" s="101"/>
      <c r="K58" s="101"/>
      <c r="L58" s="101"/>
      <c r="M58" s="102"/>
      <c r="N58" s="43">
        <f>SUM(F58:M58)</f>
        <v>0</v>
      </c>
      <c r="O58" s="16"/>
      <c r="Q58" s="398"/>
      <c r="R58" s="399"/>
      <c r="S58" s="399"/>
      <c r="T58" s="399"/>
      <c r="U58" s="400"/>
    </row>
    <row r="59" spans="1:21" ht="15.65" customHeight="1" x14ac:dyDescent="0.3">
      <c r="A59" s="14"/>
      <c r="B59" s="41"/>
      <c r="C59" s="99"/>
      <c r="D59" s="99"/>
      <c r="E59" s="42"/>
      <c r="F59" s="100"/>
      <c r="G59" s="98"/>
      <c r="H59" s="98"/>
      <c r="I59" s="98"/>
      <c r="J59" s="101"/>
      <c r="K59" s="101"/>
      <c r="L59" s="101"/>
      <c r="M59" s="102"/>
      <c r="N59" s="43">
        <f t="shared" ref="N59:N64" si="7">SUM(F59:M59)</f>
        <v>0</v>
      </c>
      <c r="O59" s="16"/>
      <c r="Q59" s="398"/>
      <c r="R59" s="399"/>
      <c r="S59" s="399"/>
      <c r="T59" s="399"/>
      <c r="U59" s="400"/>
    </row>
    <row r="60" spans="1:21" ht="15.65" customHeight="1" x14ac:dyDescent="0.3">
      <c r="A60" s="14"/>
      <c r="B60" s="41"/>
      <c r="C60" s="99"/>
      <c r="D60" s="99"/>
      <c r="E60" s="42"/>
      <c r="F60" s="100"/>
      <c r="G60" s="98"/>
      <c r="H60" s="98"/>
      <c r="I60" s="98"/>
      <c r="J60" s="101"/>
      <c r="K60" s="101"/>
      <c r="L60" s="101"/>
      <c r="M60" s="102"/>
      <c r="N60" s="43">
        <f t="shared" si="7"/>
        <v>0</v>
      </c>
      <c r="O60" s="16"/>
      <c r="Q60" s="398"/>
      <c r="R60" s="399"/>
      <c r="S60" s="399"/>
      <c r="T60" s="399"/>
      <c r="U60" s="400"/>
    </row>
    <row r="61" spans="1:21" ht="15.65" customHeight="1" x14ac:dyDescent="0.3">
      <c r="A61" s="14"/>
      <c r="B61" s="41"/>
      <c r="C61" s="99"/>
      <c r="D61" s="99"/>
      <c r="E61" s="42"/>
      <c r="F61" s="100"/>
      <c r="G61" s="98"/>
      <c r="H61" s="98"/>
      <c r="I61" s="98"/>
      <c r="J61" s="101"/>
      <c r="K61" s="101"/>
      <c r="L61" s="101"/>
      <c r="M61" s="102"/>
      <c r="N61" s="43">
        <f t="shared" si="7"/>
        <v>0</v>
      </c>
      <c r="O61" s="16"/>
      <c r="Q61" s="398"/>
      <c r="R61" s="399"/>
      <c r="S61" s="399"/>
      <c r="T61" s="399"/>
      <c r="U61" s="400"/>
    </row>
    <row r="62" spans="1:21" ht="15.65" customHeight="1" x14ac:dyDescent="0.3">
      <c r="A62" s="14"/>
      <c r="B62" s="41"/>
      <c r="C62" s="99"/>
      <c r="D62" s="99"/>
      <c r="E62" s="42"/>
      <c r="F62" s="100"/>
      <c r="G62" s="98"/>
      <c r="H62" s="98"/>
      <c r="I62" s="98"/>
      <c r="J62" s="101"/>
      <c r="K62" s="101"/>
      <c r="L62" s="101"/>
      <c r="M62" s="102"/>
      <c r="N62" s="43">
        <f t="shared" si="7"/>
        <v>0</v>
      </c>
      <c r="O62" s="16"/>
      <c r="Q62" s="398"/>
      <c r="R62" s="399"/>
      <c r="S62" s="399"/>
      <c r="T62" s="399"/>
      <c r="U62" s="400"/>
    </row>
    <row r="63" spans="1:21" ht="15.65" customHeight="1" x14ac:dyDescent="0.3">
      <c r="A63" s="14"/>
      <c r="B63" s="41"/>
      <c r="C63" s="99"/>
      <c r="D63" s="99"/>
      <c r="E63" s="42"/>
      <c r="F63" s="100"/>
      <c r="G63" s="98"/>
      <c r="H63" s="98"/>
      <c r="I63" s="98"/>
      <c r="J63" s="101"/>
      <c r="K63" s="101"/>
      <c r="L63" s="101"/>
      <c r="M63" s="102"/>
      <c r="N63" s="43">
        <f t="shared" si="7"/>
        <v>0</v>
      </c>
      <c r="O63" s="16"/>
      <c r="Q63" s="398"/>
      <c r="R63" s="399"/>
      <c r="S63" s="399"/>
      <c r="T63" s="399"/>
      <c r="U63" s="400"/>
    </row>
    <row r="64" spans="1:21" ht="15.65" customHeight="1" x14ac:dyDescent="0.3">
      <c r="A64" s="14"/>
      <c r="B64" s="41"/>
      <c r="C64" s="99"/>
      <c r="D64" s="99"/>
      <c r="E64" s="42"/>
      <c r="F64" s="100"/>
      <c r="G64" s="98"/>
      <c r="H64" s="98"/>
      <c r="I64" s="98"/>
      <c r="J64" s="101"/>
      <c r="K64" s="101"/>
      <c r="L64" s="101"/>
      <c r="M64" s="102"/>
      <c r="N64" s="43">
        <f t="shared" si="7"/>
        <v>0</v>
      </c>
      <c r="O64" s="16"/>
      <c r="Q64" s="398"/>
      <c r="R64" s="399"/>
      <c r="S64" s="399"/>
      <c r="T64" s="399"/>
      <c r="U64" s="400"/>
    </row>
    <row r="65" spans="1:21" ht="15.65" customHeight="1" x14ac:dyDescent="0.3">
      <c r="A65" s="14"/>
      <c r="B65" s="41"/>
      <c r="C65" s="99"/>
      <c r="D65" s="99"/>
      <c r="E65" s="42"/>
      <c r="F65" s="100"/>
      <c r="G65" s="98"/>
      <c r="H65" s="98"/>
      <c r="I65" s="98"/>
      <c r="J65" s="101"/>
      <c r="K65" s="101"/>
      <c r="L65" s="101"/>
      <c r="M65" s="102"/>
      <c r="N65" s="43">
        <f>SUM(F65:M65)</f>
        <v>0</v>
      </c>
      <c r="O65" s="16"/>
      <c r="Q65" s="398"/>
      <c r="R65" s="399"/>
      <c r="S65" s="399"/>
      <c r="T65" s="399"/>
      <c r="U65" s="400"/>
    </row>
    <row r="66" spans="1:21" ht="15.65" customHeight="1" x14ac:dyDescent="0.3">
      <c r="A66" s="14"/>
      <c r="B66" s="344" t="str">
        <f>CONCATENATE("Total ", B52," in ", F25)</f>
        <v>Total Tooling costs in EUR</v>
      </c>
      <c r="C66" s="344"/>
      <c r="D66" s="92"/>
      <c r="E66" s="15"/>
      <c r="F66" s="43">
        <f t="shared" ref="F66:N66" si="8">SUM(F56:F65)</f>
        <v>0</v>
      </c>
      <c r="G66" s="43">
        <f t="shared" si="8"/>
        <v>0</v>
      </c>
      <c r="H66" s="43">
        <f t="shared" si="8"/>
        <v>0</v>
      </c>
      <c r="I66" s="43">
        <f t="shared" si="8"/>
        <v>0</v>
      </c>
      <c r="J66" s="43">
        <f t="shared" si="8"/>
        <v>0</v>
      </c>
      <c r="K66" s="43">
        <f t="shared" si="8"/>
        <v>0</v>
      </c>
      <c r="L66" s="43">
        <f t="shared" si="8"/>
        <v>0</v>
      </c>
      <c r="M66" s="43">
        <f t="shared" si="8"/>
        <v>0</v>
      </c>
      <c r="N66" s="43">
        <f t="shared" si="8"/>
        <v>0</v>
      </c>
      <c r="O66" s="16"/>
      <c r="Q66" s="398"/>
      <c r="R66" s="399"/>
      <c r="S66" s="399"/>
      <c r="T66" s="399"/>
      <c r="U66" s="400"/>
    </row>
    <row r="67" spans="1:21" x14ac:dyDescent="0.35">
      <c r="A67" s="14"/>
      <c r="B67" s="44"/>
      <c r="C67" s="44"/>
      <c r="D67" s="44"/>
      <c r="E67" s="64"/>
      <c r="F67" s="65"/>
      <c r="G67" s="65"/>
      <c r="H67" s="65"/>
      <c r="I67" s="65"/>
      <c r="J67" s="65"/>
      <c r="K67" s="65"/>
      <c r="L67" s="65"/>
      <c r="M67" s="65"/>
      <c r="N67" s="65"/>
      <c r="O67" s="16"/>
      <c r="Q67" s="119"/>
      <c r="R67" s="120"/>
      <c r="S67" s="120"/>
      <c r="T67" s="120"/>
      <c r="U67" s="121"/>
    </row>
    <row r="68" spans="1:21" x14ac:dyDescent="0.35">
      <c r="A68" s="14"/>
      <c r="B68" s="293" t="s">
        <v>48</v>
      </c>
      <c r="C68" s="293"/>
      <c r="D68" s="293"/>
      <c r="E68" s="15"/>
      <c r="F68" s="356"/>
      <c r="G68" s="356"/>
      <c r="H68" s="356"/>
      <c r="I68" s="356"/>
      <c r="J68" s="356"/>
      <c r="K68" s="356"/>
      <c r="L68" s="356"/>
      <c r="M68" s="356"/>
      <c r="N68" s="356"/>
      <c r="O68" s="16"/>
      <c r="Q68" s="119"/>
      <c r="R68" s="120"/>
      <c r="S68" s="120"/>
      <c r="T68" s="120"/>
      <c r="U68" s="121"/>
    </row>
    <row r="69" spans="1:21" x14ac:dyDescent="0.35">
      <c r="A69" s="14"/>
      <c r="B69" s="293" t="s">
        <v>49</v>
      </c>
      <c r="C69" s="293"/>
      <c r="D69" s="293"/>
      <c r="E69" s="15"/>
      <c r="F69" s="356"/>
      <c r="G69" s="356"/>
      <c r="H69" s="356"/>
      <c r="I69" s="356"/>
      <c r="J69" s="356"/>
      <c r="K69" s="356"/>
      <c r="L69" s="356"/>
      <c r="M69" s="356"/>
      <c r="N69" s="356"/>
      <c r="O69" s="16"/>
      <c r="Q69" s="119"/>
      <c r="R69" s="120"/>
      <c r="S69" s="120"/>
      <c r="T69" s="120"/>
      <c r="U69" s="121"/>
    </row>
    <row r="70" spans="1:21" x14ac:dyDescent="0.35">
      <c r="A70" s="14"/>
      <c r="B70" s="15"/>
      <c r="C70" s="15"/>
      <c r="D70" s="15"/>
      <c r="E70" s="15"/>
      <c r="F70" s="15"/>
      <c r="G70" s="15"/>
      <c r="H70" s="15"/>
      <c r="I70" s="15"/>
      <c r="J70" s="15"/>
      <c r="K70" s="15"/>
      <c r="L70" s="15"/>
      <c r="M70" s="15"/>
      <c r="N70" s="15"/>
      <c r="O70" s="16"/>
      <c r="Q70" s="119"/>
      <c r="R70" s="120"/>
      <c r="S70" s="120"/>
      <c r="T70" s="120"/>
      <c r="U70" s="121"/>
    </row>
    <row r="71" spans="1:21" x14ac:dyDescent="0.35">
      <c r="A71" s="14"/>
      <c r="B71" s="20" t="s">
        <v>55</v>
      </c>
      <c r="C71" s="20"/>
      <c r="D71" s="20"/>
      <c r="E71" s="22"/>
      <c r="F71" s="22"/>
      <c r="G71" s="22"/>
      <c r="H71" s="22"/>
      <c r="I71" s="22"/>
      <c r="J71" s="22"/>
      <c r="K71" s="22"/>
      <c r="L71" s="22"/>
      <c r="M71" s="22"/>
      <c r="N71" s="22"/>
      <c r="O71" s="16"/>
      <c r="Q71" s="119"/>
      <c r="R71" s="120"/>
      <c r="S71" s="120"/>
      <c r="T71" s="120"/>
      <c r="U71" s="121"/>
    </row>
    <row r="72" spans="1:21" ht="82.5" customHeight="1" x14ac:dyDescent="0.35">
      <c r="A72" s="14"/>
      <c r="B72" s="227" t="s">
        <v>66</v>
      </c>
      <c r="C72" s="355"/>
      <c r="D72" s="355"/>
      <c r="E72" s="355"/>
      <c r="F72" s="355"/>
      <c r="G72" s="355"/>
      <c r="H72" s="355"/>
      <c r="I72" s="355"/>
      <c r="J72" s="355"/>
      <c r="K72" s="355"/>
      <c r="L72" s="355"/>
      <c r="M72" s="355"/>
      <c r="N72" s="355"/>
      <c r="O72" s="16"/>
      <c r="Q72" s="119"/>
      <c r="R72" s="120"/>
      <c r="S72" s="120"/>
      <c r="T72" s="120"/>
      <c r="U72" s="121"/>
    </row>
    <row r="73" spans="1:21" x14ac:dyDescent="0.35">
      <c r="A73" s="14"/>
      <c r="B73" s="31"/>
      <c r="C73" s="32"/>
      <c r="D73" s="32"/>
      <c r="E73" s="32"/>
      <c r="F73" s="32"/>
      <c r="G73" s="70"/>
      <c r="H73" s="32"/>
      <c r="I73" s="32"/>
      <c r="J73" s="32"/>
      <c r="K73" s="32"/>
      <c r="L73" s="32"/>
      <c r="M73" s="32"/>
      <c r="N73" s="32"/>
      <c r="O73" s="16"/>
      <c r="Q73" s="119"/>
      <c r="R73" s="120"/>
      <c r="S73" s="120"/>
      <c r="T73" s="120"/>
      <c r="U73" s="121"/>
    </row>
    <row r="74" spans="1:21" x14ac:dyDescent="0.35">
      <c r="A74" s="14"/>
      <c r="B74" s="344" t="s">
        <v>54</v>
      </c>
      <c r="C74" s="344"/>
      <c r="D74" s="344"/>
      <c r="E74" s="32"/>
      <c r="F74" s="389" t="s">
        <v>56</v>
      </c>
      <c r="G74" s="389"/>
      <c r="H74" s="32"/>
      <c r="I74" s="389" t="s">
        <v>76</v>
      </c>
      <c r="J74" s="389"/>
      <c r="K74" s="32"/>
      <c r="L74" s="32"/>
      <c r="M74" s="32"/>
      <c r="N74" s="32"/>
      <c r="O74" s="16"/>
      <c r="Q74" s="119"/>
      <c r="R74" s="120"/>
      <c r="S74" s="120"/>
      <c r="T74" s="120"/>
      <c r="U74" s="121"/>
    </row>
    <row r="75" spans="1:21" x14ac:dyDescent="0.35">
      <c r="A75" s="14"/>
      <c r="B75" s="344" t="str">
        <f>CONCATENATE("Add-on savings in ", F25)</f>
        <v>Add-on savings in EUR</v>
      </c>
      <c r="C75" s="344"/>
      <c r="D75" s="344"/>
      <c r="E75" s="26"/>
      <c r="F75" s="390">
        <v>10000</v>
      </c>
      <c r="G75" s="390"/>
      <c r="H75" s="36"/>
      <c r="I75" s="397">
        <v>1.1000000000000001</v>
      </c>
      <c r="J75" s="397"/>
      <c r="K75" s="26"/>
      <c r="L75" s="26"/>
      <c r="M75" s="26"/>
      <c r="N75" s="23"/>
      <c r="O75" s="16"/>
      <c r="Q75" s="119"/>
      <c r="R75" s="120"/>
      <c r="S75" s="120"/>
      <c r="T75" s="120"/>
      <c r="U75" s="121"/>
    </row>
    <row r="76" spans="1:21" x14ac:dyDescent="0.35">
      <c r="A76" s="14"/>
      <c r="B76" s="106"/>
      <c r="C76" s="106"/>
      <c r="D76" s="106"/>
      <c r="E76" s="107"/>
      <c r="F76" s="115"/>
      <c r="G76" s="64"/>
      <c r="H76" s="15"/>
      <c r="I76" s="26"/>
      <c r="J76" s="26"/>
      <c r="K76" s="26"/>
      <c r="L76" s="26"/>
      <c r="M76" s="26"/>
      <c r="N76" s="26"/>
      <c r="O76" s="16"/>
      <c r="Q76" s="119"/>
      <c r="R76" s="120"/>
      <c r="S76" s="120"/>
      <c r="T76" s="120"/>
      <c r="U76" s="121"/>
    </row>
    <row r="77" spans="1:21" x14ac:dyDescent="0.35">
      <c r="A77" s="14"/>
      <c r="B77" s="25" t="s">
        <v>18</v>
      </c>
      <c r="C77" s="20"/>
      <c r="D77" s="20"/>
      <c r="E77" s="27"/>
      <c r="F77" s="27"/>
      <c r="G77" s="22"/>
      <c r="H77" s="22"/>
      <c r="I77" s="27"/>
      <c r="J77" s="27"/>
      <c r="K77" s="27"/>
      <c r="L77" s="27"/>
      <c r="M77" s="27"/>
      <c r="N77" s="27"/>
      <c r="O77" s="16"/>
      <c r="Q77" s="119"/>
      <c r="R77" s="120"/>
      <c r="S77" s="120"/>
      <c r="T77" s="120"/>
      <c r="U77" s="121"/>
    </row>
    <row r="78" spans="1:21" x14ac:dyDescent="0.35">
      <c r="A78" s="14"/>
      <c r="B78" s="355" t="s">
        <v>19</v>
      </c>
      <c r="C78" s="355"/>
      <c r="D78" s="355"/>
      <c r="E78" s="355"/>
      <c r="F78" s="355"/>
      <c r="G78" s="355"/>
      <c r="H78" s="355"/>
      <c r="I78" s="355"/>
      <c r="J78" s="355"/>
      <c r="K78" s="355"/>
      <c r="L78" s="355"/>
      <c r="M78" s="355"/>
      <c r="N78" s="355"/>
      <c r="O78" s="16"/>
      <c r="Q78" s="119"/>
      <c r="R78" s="120"/>
      <c r="S78" s="120"/>
      <c r="T78" s="120"/>
      <c r="U78" s="121"/>
    </row>
    <row r="79" spans="1:21" x14ac:dyDescent="0.35">
      <c r="A79" s="14"/>
      <c r="B79" s="15"/>
      <c r="C79" s="15"/>
      <c r="D79" s="15"/>
      <c r="E79" s="15"/>
      <c r="F79" s="22"/>
      <c r="G79" s="15"/>
      <c r="H79" s="15"/>
      <c r="I79" s="15"/>
      <c r="J79" s="15"/>
      <c r="K79" s="15"/>
      <c r="L79" s="15"/>
      <c r="M79" s="15"/>
      <c r="N79" s="15"/>
      <c r="O79" s="16"/>
      <c r="Q79" s="119"/>
      <c r="R79" s="120"/>
      <c r="S79" s="120"/>
      <c r="T79" s="120"/>
      <c r="U79" s="121"/>
    </row>
    <row r="80" spans="1:21" x14ac:dyDescent="0.35">
      <c r="A80" s="14"/>
      <c r="B80" s="271" t="s">
        <v>20</v>
      </c>
      <c r="C80" s="271"/>
      <c r="D80" s="271"/>
      <c r="E80" s="15"/>
      <c r="F80" s="92">
        <f t="shared" ref="F80:M80" si="9">F30</f>
        <v>2022</v>
      </c>
      <c r="G80" s="92">
        <f t="shared" si="9"/>
        <v>2023</v>
      </c>
      <c r="H80" s="92">
        <f t="shared" si="9"/>
        <v>2024</v>
      </c>
      <c r="I80" s="92">
        <f t="shared" si="9"/>
        <v>2025</v>
      </c>
      <c r="J80" s="92">
        <f t="shared" si="9"/>
        <v>2026</v>
      </c>
      <c r="K80" s="92">
        <f t="shared" si="9"/>
        <v>2027</v>
      </c>
      <c r="L80" s="92">
        <f t="shared" si="9"/>
        <v>2028</v>
      </c>
      <c r="M80" s="92">
        <f t="shared" si="9"/>
        <v>2029</v>
      </c>
      <c r="N80" s="92" t="s">
        <v>12</v>
      </c>
      <c r="O80" s="16"/>
      <c r="Q80" s="119"/>
      <c r="R80" s="120"/>
      <c r="S80" s="120"/>
      <c r="T80" s="120"/>
      <c r="U80" s="121"/>
    </row>
    <row r="81" spans="1:21" x14ac:dyDescent="0.35">
      <c r="A81" s="14"/>
      <c r="B81" s="344" t="str">
        <f>CONCATENATE("PUR Vol. incl. Mat. in ", F25)</f>
        <v>PUR Vol. incl. Mat. in EUR</v>
      </c>
      <c r="C81" s="344"/>
      <c r="D81" s="344"/>
      <c r="E81" s="23"/>
      <c r="F81" s="45">
        <f t="shared" ref="F81:M81" si="10">(F49*F31)/100</f>
        <v>1395</v>
      </c>
      <c r="G81" s="45">
        <f t="shared" si="10"/>
        <v>0</v>
      </c>
      <c r="H81" s="45">
        <f t="shared" si="10"/>
        <v>0</v>
      </c>
      <c r="I81" s="45">
        <f t="shared" si="10"/>
        <v>0</v>
      </c>
      <c r="J81" s="45">
        <f t="shared" si="10"/>
        <v>0</v>
      </c>
      <c r="K81" s="45">
        <f t="shared" si="10"/>
        <v>0</v>
      </c>
      <c r="L81" s="45">
        <f t="shared" si="10"/>
        <v>0</v>
      </c>
      <c r="M81" s="45">
        <f t="shared" si="10"/>
        <v>0</v>
      </c>
      <c r="N81" s="46">
        <f>SUM(F81:M81)</f>
        <v>1395</v>
      </c>
      <c r="O81" s="16"/>
      <c r="Q81" s="119"/>
      <c r="R81" s="120"/>
      <c r="S81" s="120"/>
      <c r="T81" s="120"/>
      <c r="U81" s="121"/>
    </row>
    <row r="82" spans="1:21" x14ac:dyDescent="0.35">
      <c r="A82" s="14"/>
      <c r="B82" s="271" t="str">
        <f>CONCATENATE("Total Tooling Cost as quoted in " &amp; F25)</f>
        <v>Total Tooling Cost as quoted in EUR</v>
      </c>
      <c r="C82" s="271"/>
      <c r="D82" s="271"/>
      <c r="E82" s="15"/>
      <c r="F82" s="46">
        <f t="shared" ref="F82:M82" si="11">F66</f>
        <v>0</v>
      </c>
      <c r="G82" s="46">
        <f t="shared" si="11"/>
        <v>0</v>
      </c>
      <c r="H82" s="46">
        <f t="shared" si="11"/>
        <v>0</v>
      </c>
      <c r="I82" s="46">
        <f t="shared" si="11"/>
        <v>0</v>
      </c>
      <c r="J82" s="46">
        <f t="shared" si="11"/>
        <v>0</v>
      </c>
      <c r="K82" s="46">
        <f t="shared" si="11"/>
        <v>0</v>
      </c>
      <c r="L82" s="46">
        <f t="shared" si="11"/>
        <v>0</v>
      </c>
      <c r="M82" s="46">
        <f t="shared" si="11"/>
        <v>0</v>
      </c>
      <c r="N82" s="46">
        <f>SUM(F82:M82)</f>
        <v>0</v>
      </c>
      <c r="O82" s="16"/>
      <c r="Q82" s="119"/>
      <c r="R82" s="120"/>
      <c r="S82" s="120"/>
      <c r="T82" s="120"/>
      <c r="U82" s="121"/>
    </row>
    <row r="83" spans="1:21" x14ac:dyDescent="0.35">
      <c r="A83" s="72"/>
      <c r="B83" s="271" t="s">
        <v>38</v>
      </c>
      <c r="C83" s="271"/>
      <c r="D83" s="271"/>
      <c r="E83" s="15"/>
      <c r="F83" s="71"/>
      <c r="G83" s="71"/>
      <c r="H83" s="71"/>
      <c r="I83" s="71"/>
      <c r="J83" s="71"/>
      <c r="K83" s="71"/>
      <c r="L83" s="71"/>
      <c r="M83" s="71"/>
      <c r="N83" s="46">
        <f>-F75*I75</f>
        <v>-11000</v>
      </c>
      <c r="O83" s="16"/>
      <c r="Q83" s="119"/>
      <c r="R83" s="120"/>
      <c r="S83" s="120"/>
      <c r="T83" s="120"/>
      <c r="U83" s="121"/>
    </row>
    <row r="84" spans="1:21" x14ac:dyDescent="0.35">
      <c r="A84" s="14"/>
      <c r="B84" s="47"/>
      <c r="C84" s="47"/>
      <c r="D84" s="47"/>
      <c r="E84" s="48"/>
      <c r="F84" s="49"/>
      <c r="G84" s="15"/>
      <c r="H84" s="26"/>
      <c r="I84" s="48"/>
      <c r="J84" s="48"/>
      <c r="K84" s="48"/>
      <c r="L84" s="48"/>
      <c r="M84" s="48"/>
      <c r="N84" s="48"/>
      <c r="O84" s="16"/>
      <c r="Q84" s="119"/>
      <c r="R84" s="120"/>
      <c r="S84" s="120"/>
      <c r="T84" s="120"/>
      <c r="U84" s="121"/>
    </row>
    <row r="85" spans="1:21" x14ac:dyDescent="0.35">
      <c r="A85" s="14"/>
      <c r="B85" s="340" t="str">
        <f>CONCATENATE("Total Project Value in ",F25)</f>
        <v>Total Project Value in EUR</v>
      </c>
      <c r="C85" s="340"/>
      <c r="D85" s="340"/>
      <c r="E85" s="48"/>
      <c r="F85" s="50">
        <f>SUM(F81:F82)</f>
        <v>1395</v>
      </c>
      <c r="G85" s="50">
        <f t="shared" ref="G85:M85" si="12">SUM(G81:G82)</f>
        <v>0</v>
      </c>
      <c r="H85" s="50">
        <f t="shared" si="12"/>
        <v>0</v>
      </c>
      <c r="I85" s="50">
        <f t="shared" si="12"/>
        <v>0</v>
      </c>
      <c r="J85" s="50">
        <f t="shared" si="12"/>
        <v>0</v>
      </c>
      <c r="K85" s="50">
        <f t="shared" si="12"/>
        <v>0</v>
      </c>
      <c r="L85" s="50">
        <f t="shared" si="12"/>
        <v>0</v>
      </c>
      <c r="M85" s="50">
        <f t="shared" si="12"/>
        <v>0</v>
      </c>
      <c r="N85" s="50">
        <f>SUM(N81:N83)</f>
        <v>-9605</v>
      </c>
      <c r="O85" s="16"/>
      <c r="Q85" s="119"/>
      <c r="R85" s="120"/>
      <c r="S85" s="120"/>
      <c r="T85" s="120"/>
      <c r="U85" s="121"/>
    </row>
    <row r="86" spans="1:21" x14ac:dyDescent="0.35">
      <c r="A86" s="14"/>
      <c r="B86" s="15"/>
      <c r="C86" s="15"/>
      <c r="D86" s="15"/>
      <c r="E86" s="15"/>
      <c r="F86" s="15"/>
      <c r="G86" s="15"/>
      <c r="H86" s="15"/>
      <c r="I86" s="15"/>
      <c r="J86" s="15"/>
      <c r="K86" s="15"/>
      <c r="L86" s="15"/>
      <c r="M86" s="15"/>
      <c r="N86" s="15"/>
      <c r="O86" s="16"/>
      <c r="Q86" s="119"/>
      <c r="R86" s="120"/>
      <c r="S86" s="120"/>
      <c r="T86" s="120"/>
      <c r="U86" s="121"/>
    </row>
    <row r="87" spans="1:21" x14ac:dyDescent="0.35">
      <c r="A87" s="14"/>
      <c r="B87" s="20" t="s">
        <v>21</v>
      </c>
      <c r="C87" s="20"/>
      <c r="D87" s="20"/>
      <c r="E87" s="22"/>
      <c r="F87" s="22"/>
      <c r="G87" s="22"/>
      <c r="H87" s="22"/>
      <c r="I87" s="20"/>
      <c r="J87" s="22"/>
      <c r="K87" s="22"/>
      <c r="L87" s="22"/>
      <c r="M87" s="22"/>
      <c r="N87" s="22"/>
      <c r="O87" s="16"/>
      <c r="Q87" s="119"/>
      <c r="R87" s="120"/>
      <c r="S87" s="120"/>
      <c r="T87" s="120"/>
      <c r="U87" s="121"/>
    </row>
    <row r="88" spans="1:21" x14ac:dyDescent="0.35">
      <c r="A88" s="14"/>
      <c r="B88" s="15"/>
      <c r="C88" s="15"/>
      <c r="D88" s="15"/>
      <c r="E88" s="15"/>
      <c r="F88" s="15"/>
      <c r="G88" s="15"/>
      <c r="H88" s="15"/>
      <c r="I88" s="15"/>
      <c r="J88" s="15"/>
      <c r="K88" s="15"/>
      <c r="L88" s="15"/>
      <c r="M88" s="15"/>
      <c r="N88" s="15"/>
      <c r="O88" s="16"/>
      <c r="Q88" s="119"/>
      <c r="R88" s="120"/>
      <c r="S88" s="120"/>
      <c r="T88" s="120"/>
      <c r="U88" s="121"/>
    </row>
    <row r="89" spans="1:21" x14ac:dyDescent="0.35">
      <c r="A89" s="14"/>
      <c r="B89" s="244" t="s">
        <v>22</v>
      </c>
      <c r="C89" s="244"/>
      <c r="D89" s="244"/>
      <c r="E89" s="51"/>
      <c r="F89" s="361"/>
      <c r="G89" s="362"/>
      <c r="H89" s="362"/>
      <c r="I89" s="363"/>
      <c r="J89" s="15"/>
      <c r="K89" s="357" t="s">
        <v>23</v>
      </c>
      <c r="L89" s="360"/>
      <c r="M89" s="360"/>
      <c r="N89" s="360"/>
      <c r="O89" s="16"/>
      <c r="Q89" s="119"/>
      <c r="R89" s="120"/>
      <c r="S89" s="120"/>
      <c r="T89" s="120"/>
      <c r="U89" s="121"/>
    </row>
    <row r="90" spans="1:21" x14ac:dyDescent="0.35">
      <c r="A90" s="14"/>
      <c r="B90" s="221" t="s">
        <v>24</v>
      </c>
      <c r="C90" s="221"/>
      <c r="D90" s="221"/>
      <c r="E90" s="52"/>
      <c r="F90" s="361"/>
      <c r="G90" s="362"/>
      <c r="H90" s="362"/>
      <c r="I90" s="363"/>
      <c r="J90" s="15"/>
      <c r="K90" s="358"/>
      <c r="L90" s="360"/>
      <c r="M90" s="360"/>
      <c r="N90" s="360"/>
      <c r="O90" s="16"/>
      <c r="Q90" s="119"/>
      <c r="R90" s="120"/>
      <c r="S90" s="120"/>
      <c r="T90" s="120"/>
      <c r="U90" s="121"/>
    </row>
    <row r="91" spans="1:21" x14ac:dyDescent="0.35">
      <c r="A91" s="14"/>
      <c r="B91" s="221" t="s">
        <v>25</v>
      </c>
      <c r="C91" s="221"/>
      <c r="D91" s="221"/>
      <c r="E91" s="52"/>
      <c r="F91" s="361"/>
      <c r="G91" s="362"/>
      <c r="H91" s="362"/>
      <c r="I91" s="363"/>
      <c r="J91" s="15"/>
      <c r="K91" s="358"/>
      <c r="L91" s="360"/>
      <c r="M91" s="360"/>
      <c r="N91" s="360"/>
      <c r="O91" s="16"/>
      <c r="Q91" s="119"/>
      <c r="R91" s="120"/>
      <c r="S91" s="120"/>
      <c r="T91" s="120"/>
      <c r="U91" s="121"/>
    </row>
    <row r="92" spans="1:21" x14ac:dyDescent="0.35">
      <c r="A92" s="14"/>
      <c r="B92" s="435" t="s">
        <v>26</v>
      </c>
      <c r="C92" s="435"/>
      <c r="D92" s="435"/>
      <c r="E92" s="52"/>
      <c r="F92" s="332"/>
      <c r="G92" s="333"/>
      <c r="H92" s="333"/>
      <c r="I92" s="334"/>
      <c r="J92" s="15"/>
      <c r="K92" s="358"/>
      <c r="L92" s="360"/>
      <c r="M92" s="360"/>
      <c r="N92" s="360"/>
      <c r="O92" s="16"/>
      <c r="Q92" s="119"/>
      <c r="R92" s="120"/>
      <c r="S92" s="120"/>
      <c r="T92" s="120"/>
      <c r="U92" s="121"/>
    </row>
    <row r="93" spans="1:21" x14ac:dyDescent="0.35">
      <c r="A93" s="14"/>
      <c r="B93" s="435"/>
      <c r="C93" s="435"/>
      <c r="D93" s="435"/>
      <c r="E93" s="52"/>
      <c r="F93" s="335"/>
      <c r="G93" s="336"/>
      <c r="H93" s="336"/>
      <c r="I93" s="337"/>
      <c r="J93" s="15"/>
      <c r="K93" s="359"/>
      <c r="L93" s="360"/>
      <c r="M93" s="360"/>
      <c r="N93" s="360"/>
      <c r="O93" s="16"/>
      <c r="Q93" s="119"/>
      <c r="R93" s="120"/>
      <c r="S93" s="120"/>
      <c r="T93" s="120"/>
      <c r="U93" s="121"/>
    </row>
    <row r="94" spans="1:21" x14ac:dyDescent="0.35">
      <c r="A94" s="72"/>
      <c r="B94" s="23"/>
      <c r="C94" s="23"/>
      <c r="D94" s="23"/>
      <c r="E94" s="23"/>
      <c r="F94" s="23"/>
      <c r="G94" s="23"/>
      <c r="H94" s="23"/>
      <c r="I94" s="23"/>
      <c r="J94" s="23"/>
      <c r="K94" s="23"/>
      <c r="L94" s="23"/>
      <c r="M94" s="23"/>
      <c r="N94" s="53"/>
      <c r="O94" s="16"/>
      <c r="Q94" s="119"/>
      <c r="R94" s="120"/>
      <c r="S94" s="120"/>
      <c r="T94" s="120"/>
      <c r="U94" s="121"/>
    </row>
    <row r="95" spans="1:21" x14ac:dyDescent="0.35">
      <c r="A95" s="14"/>
      <c r="B95" s="25" t="s">
        <v>27</v>
      </c>
      <c r="C95" s="25"/>
      <c r="D95" s="25"/>
      <c r="E95" s="54"/>
      <c r="F95" s="54"/>
      <c r="G95" s="54"/>
      <c r="H95" s="54"/>
      <c r="I95" s="25"/>
      <c r="J95" s="54"/>
      <c r="K95" s="54"/>
      <c r="L95" s="54"/>
      <c r="M95" s="54"/>
      <c r="N95" s="54"/>
      <c r="O95" s="16"/>
      <c r="Q95" s="119"/>
      <c r="R95" s="120"/>
      <c r="S95" s="120"/>
      <c r="T95" s="120"/>
      <c r="U95" s="121"/>
    </row>
    <row r="96" spans="1:21" x14ac:dyDescent="0.35">
      <c r="A96" s="14"/>
      <c r="B96" s="74" t="s">
        <v>72</v>
      </c>
      <c r="C96" s="73"/>
      <c r="D96" s="73"/>
      <c r="E96" s="23"/>
      <c r="F96" s="23"/>
      <c r="G96" s="23"/>
      <c r="H96" s="23"/>
      <c r="I96" s="73"/>
      <c r="J96" s="23"/>
      <c r="K96" s="23"/>
      <c r="L96" s="23"/>
      <c r="M96" s="23"/>
      <c r="N96" s="23"/>
      <c r="O96" s="16"/>
      <c r="Q96" s="119"/>
      <c r="R96" s="120"/>
      <c r="S96" s="120"/>
      <c r="T96" s="120"/>
      <c r="U96" s="121"/>
    </row>
    <row r="97" spans="1:21" x14ac:dyDescent="0.35">
      <c r="A97" s="14"/>
      <c r="B97" s="23"/>
      <c r="C97" s="23"/>
      <c r="D97" s="23"/>
      <c r="E97" s="23"/>
      <c r="F97" s="23"/>
      <c r="G97" s="23"/>
      <c r="H97" s="23"/>
      <c r="I97" s="23"/>
      <c r="J97" s="23"/>
      <c r="K97" s="23"/>
      <c r="L97" s="23"/>
      <c r="M97" s="23"/>
      <c r="N97" s="23"/>
      <c r="O97" s="16"/>
      <c r="Q97" s="119"/>
      <c r="R97" s="120"/>
      <c r="S97" s="120"/>
      <c r="T97" s="120"/>
      <c r="U97" s="121"/>
    </row>
    <row r="98" spans="1:21" ht="15" x14ac:dyDescent="0.3">
      <c r="A98" s="14"/>
      <c r="B98" s="244" t="s">
        <v>24</v>
      </c>
      <c r="C98" s="244"/>
      <c r="D98" s="244"/>
      <c r="E98" s="52"/>
      <c r="F98" s="80"/>
      <c r="G98" s="81"/>
      <c r="H98" s="80"/>
      <c r="I98" s="82"/>
      <c r="J98" s="55"/>
      <c r="K98" s="377" t="s">
        <v>23</v>
      </c>
      <c r="L98" s="380"/>
      <c r="M98" s="381"/>
      <c r="N98" s="382"/>
      <c r="O98" s="16"/>
      <c r="Q98" s="351" t="s">
        <v>52</v>
      </c>
      <c r="R98" s="352"/>
      <c r="S98" s="352"/>
      <c r="T98" s="352"/>
      <c r="U98" s="353"/>
    </row>
    <row r="99" spans="1:21" ht="15" x14ac:dyDescent="0.3">
      <c r="A99" s="14"/>
      <c r="B99" s="435" t="s">
        <v>26</v>
      </c>
      <c r="C99" s="435"/>
      <c r="D99" s="435"/>
      <c r="E99" s="52"/>
      <c r="F99" s="83"/>
      <c r="G99" s="84"/>
      <c r="H99" s="83"/>
      <c r="I99" s="84"/>
      <c r="J99" s="15"/>
      <c r="K99" s="378"/>
      <c r="L99" s="383"/>
      <c r="M99" s="384"/>
      <c r="N99" s="385"/>
      <c r="O99" s="16"/>
      <c r="Q99" s="351"/>
      <c r="R99" s="352"/>
      <c r="S99" s="352"/>
      <c r="T99" s="352"/>
      <c r="U99" s="353"/>
    </row>
    <row r="100" spans="1:21" thickBot="1" x14ac:dyDescent="0.35">
      <c r="A100" s="56"/>
      <c r="B100" s="435"/>
      <c r="C100" s="435"/>
      <c r="D100" s="435"/>
      <c r="E100" s="52"/>
      <c r="F100" s="85"/>
      <c r="G100" s="86"/>
      <c r="H100" s="85"/>
      <c r="I100" s="86"/>
      <c r="J100" s="15"/>
      <c r="K100" s="379"/>
      <c r="L100" s="386"/>
      <c r="M100" s="387"/>
      <c r="N100" s="388"/>
      <c r="O100" s="16"/>
      <c r="Q100" s="364"/>
      <c r="R100" s="365"/>
      <c r="S100" s="365"/>
      <c r="T100" s="365"/>
      <c r="U100" s="366"/>
    </row>
    <row r="101" spans="1:21" ht="16" thickBot="1" x14ac:dyDescent="0.4">
      <c r="A101" s="57"/>
      <c r="B101" s="58"/>
      <c r="C101" s="58"/>
      <c r="D101" s="58"/>
      <c r="E101" s="58"/>
      <c r="F101" s="58"/>
      <c r="G101" s="58"/>
      <c r="H101" s="58"/>
      <c r="I101" s="58"/>
      <c r="J101" s="58"/>
      <c r="K101" s="58"/>
      <c r="L101" s="58"/>
      <c r="M101" s="58"/>
      <c r="N101" s="58"/>
      <c r="O101" s="59"/>
    </row>
  </sheetData>
  <mergeCells count="100">
    <mergeCell ref="N49:N50"/>
    <mergeCell ref="C47:D47"/>
    <mergeCell ref="B46:D46"/>
    <mergeCell ref="Q46:U50"/>
    <mergeCell ref="N46:N48"/>
    <mergeCell ref="B28:N28"/>
    <mergeCell ref="B53:N53"/>
    <mergeCell ref="B98:D98"/>
    <mergeCell ref="B99:D100"/>
    <mergeCell ref="B68:D68"/>
    <mergeCell ref="B69:D69"/>
    <mergeCell ref="B85:D85"/>
    <mergeCell ref="B89:D89"/>
    <mergeCell ref="B90:D90"/>
    <mergeCell ref="B91:D91"/>
    <mergeCell ref="B92:D93"/>
    <mergeCell ref="B75:D75"/>
    <mergeCell ref="B80:D80"/>
    <mergeCell ref="B81:D81"/>
    <mergeCell ref="B74:D74"/>
    <mergeCell ref="B66:C66"/>
    <mergeCell ref="B83:D83"/>
    <mergeCell ref="F10:N10"/>
    <mergeCell ref="F11:N11"/>
    <mergeCell ref="B40:D40"/>
    <mergeCell ref="B39:D39"/>
    <mergeCell ref="B38:D38"/>
    <mergeCell ref="B48:D48"/>
    <mergeCell ref="B49:D49"/>
    <mergeCell ref="B50:D50"/>
    <mergeCell ref="B14:N14"/>
    <mergeCell ref="B12:D12"/>
    <mergeCell ref="B22:D22"/>
    <mergeCell ref="B20:D20"/>
    <mergeCell ref="B19:D19"/>
    <mergeCell ref="B23:D23"/>
    <mergeCell ref="B17:N17"/>
    <mergeCell ref="B7:D7"/>
    <mergeCell ref="B8:D8"/>
    <mergeCell ref="B9:D9"/>
    <mergeCell ref="B10:D10"/>
    <mergeCell ref="B11:D11"/>
    <mergeCell ref="Q2:U2"/>
    <mergeCell ref="B36:N36"/>
    <mergeCell ref="F20:N20"/>
    <mergeCell ref="F23:N23"/>
    <mergeCell ref="F21:N21"/>
    <mergeCell ref="F22:N22"/>
    <mergeCell ref="B5:H5"/>
    <mergeCell ref="F7:N7"/>
    <mergeCell ref="F9:N9"/>
    <mergeCell ref="Q6:U12"/>
    <mergeCell ref="Q5:U5"/>
    <mergeCell ref="J5:N5"/>
    <mergeCell ref="B24:D24"/>
    <mergeCell ref="F12:N12"/>
    <mergeCell ref="F24:N24"/>
    <mergeCell ref="F19:N19"/>
    <mergeCell ref="Q98:U100"/>
    <mergeCell ref="F43:N43"/>
    <mergeCell ref="F44:I44"/>
    <mergeCell ref="K44:M44"/>
    <mergeCell ref="F40:N40"/>
    <mergeCell ref="K98:K100"/>
    <mergeCell ref="L98:N100"/>
    <mergeCell ref="F89:I89"/>
    <mergeCell ref="F74:G74"/>
    <mergeCell ref="F75:G75"/>
    <mergeCell ref="F41:J41"/>
    <mergeCell ref="K41:M41"/>
    <mergeCell ref="I74:J74"/>
    <mergeCell ref="I75:J75"/>
    <mergeCell ref="Q55:U66"/>
    <mergeCell ref="F42:N42"/>
    <mergeCell ref="K89:K93"/>
    <mergeCell ref="L89:N93"/>
    <mergeCell ref="F90:I90"/>
    <mergeCell ref="F91:I91"/>
    <mergeCell ref="F92:I93"/>
    <mergeCell ref="B72:N72"/>
    <mergeCell ref="F68:N68"/>
    <mergeCell ref="F69:N69"/>
    <mergeCell ref="B78:N78"/>
    <mergeCell ref="B82:D82"/>
    <mergeCell ref="Q19:U25"/>
    <mergeCell ref="B25:D25"/>
    <mergeCell ref="B44:D44"/>
    <mergeCell ref="B43:D43"/>
    <mergeCell ref="B41:D41"/>
    <mergeCell ref="F25:N25"/>
    <mergeCell ref="B33:N33"/>
    <mergeCell ref="B27:N27"/>
    <mergeCell ref="B21:D21"/>
    <mergeCell ref="F39:N39"/>
    <mergeCell ref="F38:N38"/>
    <mergeCell ref="C30:D30"/>
    <mergeCell ref="C31:D31"/>
    <mergeCell ref="B42:D42"/>
    <mergeCell ref="Q28:U32"/>
    <mergeCell ref="B35:N35"/>
  </mergeCells>
  <conditionalFormatting sqref="F76">
    <cfRule type="cellIs" dxfId="29" priority="61" stopIfTrue="1" operator="equal">
      <formula>"valid"</formula>
    </cfRule>
    <cfRule type="cellIs" dxfId="28" priority="62" stopIfTrue="1" operator="equal">
      <formula>"invalid"</formula>
    </cfRule>
  </conditionalFormatting>
  <conditionalFormatting sqref="F49:M49 F51 F31:F32">
    <cfRule type="expression" dxfId="27" priority="63">
      <formula>IF($G$22+#REF!-1&lt;$G$31,$G$31)</formula>
    </cfRule>
    <cfRule type="expression" dxfId="26" priority="64">
      <formula>IF($G$22&gt;$G$31,$G$31)</formula>
    </cfRule>
  </conditionalFormatting>
  <conditionalFormatting sqref="G50:G51 H50:M50 F50 G31:G32">
    <cfRule type="expression" dxfId="25" priority="65">
      <formula>IF($G$22+#REF!-1&lt;$H$31,$G$31)</formula>
    </cfRule>
    <cfRule type="expression" dxfId="24" priority="66">
      <formula>IF($G$22&gt;$H$31,$G$31)</formula>
    </cfRule>
  </conditionalFormatting>
  <conditionalFormatting sqref="H51 H31:H32">
    <cfRule type="expression" dxfId="23" priority="67">
      <formula>IF($G$22+#REF!-1&lt;$I$31,$G$31)</formula>
    </cfRule>
    <cfRule type="expression" dxfId="22" priority="68">
      <formula>IF($G$22&gt;$I$31,$G$31)</formula>
    </cfRule>
  </conditionalFormatting>
  <conditionalFormatting sqref="I51 I31:I32">
    <cfRule type="expression" dxfId="21" priority="69">
      <formula>IF($G$22+#REF!-1&lt;$J$31,$G$31)</formula>
    </cfRule>
    <cfRule type="expression" dxfId="20" priority="70">
      <formula>IF($G$22&gt;$J$31,$G$31)</formula>
    </cfRule>
  </conditionalFormatting>
  <conditionalFormatting sqref="J51 J31:J32">
    <cfRule type="expression" dxfId="19" priority="71">
      <formula>IF($G$22+#REF!-1&lt;$K$31,$G$31)</formula>
    </cfRule>
    <cfRule type="expression" dxfId="18" priority="72">
      <formula>IF($G$22&gt;$K$31,$G$31)</formula>
    </cfRule>
  </conditionalFormatting>
  <conditionalFormatting sqref="K51 K31:K32">
    <cfRule type="expression" dxfId="17" priority="73">
      <formula>IF($G$22+#REF!-1&lt;$L$31,$G$31)</formula>
    </cfRule>
    <cfRule type="expression" dxfId="16" priority="74">
      <formula>IF($G$22&gt;$L$31,$G$31)</formula>
    </cfRule>
  </conditionalFormatting>
  <conditionalFormatting sqref="L51 L31:L32">
    <cfRule type="expression" dxfId="15" priority="75">
      <formula>IF($G$22+#REF!-1&lt;$M$31,$G$31)</formula>
    </cfRule>
    <cfRule type="expression" dxfId="14" priority="76">
      <formula>IF($G$22&gt;$M$31,$G$31)</formula>
    </cfRule>
  </conditionalFormatting>
  <conditionalFormatting sqref="M56:M65 M51 M31:M32">
    <cfRule type="expression" dxfId="13" priority="77">
      <formula>IF($G$22+#REF!-1&lt;$N$31,$G$31)</formula>
    </cfRule>
    <cfRule type="expression" dxfId="12" priority="78">
      <formula>IF($G$22&gt;$N$31,$G$31)</formula>
    </cfRule>
  </conditionalFormatting>
  <conditionalFormatting sqref="L56:L65">
    <cfRule type="expression" dxfId="11" priority="79">
      <formula>IF($G$22+#REF!-1&lt;$M$31,$G$31)</formula>
    </cfRule>
  </conditionalFormatting>
  <conditionalFormatting sqref="K56:K65">
    <cfRule type="expression" dxfId="10" priority="80">
      <formula>IF($G$22+#REF!-1&lt;$L$31,$G$31)</formula>
    </cfRule>
  </conditionalFormatting>
  <conditionalFormatting sqref="J56:J65">
    <cfRule type="expression" dxfId="9" priority="81">
      <formula>IF($G$22+#REF!-1&lt;$K$31,$G$31)</formula>
    </cfRule>
  </conditionalFormatting>
  <conditionalFormatting sqref="I56:I65">
    <cfRule type="expression" dxfId="8" priority="82">
      <formula>IF($G$22+#REF!-1&lt;$J$31,$G$31)</formula>
    </cfRule>
  </conditionalFormatting>
  <conditionalFormatting sqref="H56:H65">
    <cfRule type="expression" dxfId="7" priority="83">
      <formula>IF($G$22+#REF!-1&lt;$I$31,$G$31)</formula>
    </cfRule>
  </conditionalFormatting>
  <conditionalFormatting sqref="G56:G65">
    <cfRule type="expression" dxfId="6" priority="84">
      <formula>IF($G$22+#REF!-1&lt;$H$31,$G$31)</formula>
    </cfRule>
  </conditionalFormatting>
  <conditionalFormatting sqref="F56:F65">
    <cfRule type="expression" dxfId="5" priority="85">
      <formula>IF($G$22+#REF!-1&lt;$G$31,$G$31)</formula>
    </cfRule>
  </conditionalFormatting>
  <conditionalFormatting sqref="H75">
    <cfRule type="expression" dxfId="4" priority="86">
      <formula>(($G$76+$H$76)&gt;=0.01*($O$82+#REF!))</formula>
    </cfRule>
  </conditionalFormatting>
  <conditionalFormatting sqref="G48:M48">
    <cfRule type="expression" dxfId="3" priority="25">
      <formula>IF($G$22+#REF!-1&lt;$H$31,$G$31)</formula>
    </cfRule>
    <cfRule type="expression" dxfId="2" priority="26">
      <formula>IF($G$22&gt;$H$31,$G$31)</formula>
    </cfRule>
  </conditionalFormatting>
  <conditionalFormatting sqref="F48">
    <cfRule type="expression" dxfId="1" priority="19">
      <formula>IF($G$22+#REF!-1&lt;$G$31,$G$31)</formula>
    </cfRule>
    <cfRule type="expression" dxfId="0" priority="20">
      <formula>IF($G$22&gt;$G$31,$G$31)</formula>
    </cfRule>
  </conditionalFormatting>
  <dataValidations count="11">
    <dataValidation type="list" allowBlank="1" showInputMessage="1" showErrorMessage="1" sqref="F24:N24" xr:uid="{00000000-0002-0000-0100-000000000000}">
      <formula1>"1, 2, 3, 4, 5, 6, 7, 8"</formula1>
    </dataValidation>
    <dataValidation type="list" allowBlank="1" showInputMessage="1" showErrorMessage="1" sqref="F25:N25" xr:uid="{00000000-0002-0000-0100-000001000000}">
      <formula1>"EUR, USD, CNY, KRW, JPY, MYR, INR, BRL, CHF"</formula1>
    </dataValidation>
    <dataValidation type="list" operator="equal" allowBlank="1" showInputMessage="1" showErrorMessage="1" sqref="F21:N21" xr:uid="{00000000-0002-0000-0100-000002000000}">
      <formula1>"2020, 2021, 2022, 2023, 2024, 2025, 2026, 2027, 2028, 2029, 2030"</formula1>
    </dataValidation>
    <dataValidation type="list" allowBlank="1" showInputMessage="1" showErrorMessage="1" sqref="F39:N39" xr:uid="{00000000-0002-0000-0100-000003000000}">
      <formula1>"100, 175"</formula1>
    </dataValidation>
    <dataValidation type="list" allowBlank="1" showInputMessage="1" showErrorMessage="1" sqref="F20:N20" xr:uid="{00000000-0002-0000-0100-000004000000}">
      <formula1>"Consignment, Call-Off"</formula1>
    </dataValidation>
    <dataValidation type="list" allowBlank="1" showInputMessage="1" showErrorMessage="1" sqref="F23:N23" xr:uid="{00000000-0002-0000-0100-000005000000}">
      <formula1>"One-Way, Multipe use KLT"</formula1>
    </dataValidation>
    <dataValidation type="list" allowBlank="1" showInputMessage="1" showErrorMessage="1" sqref="F44:I44" xr:uid="{00000000-0002-0000-0100-000006000000}">
      <formula1>"0, 1, 2, 3, 4, 5"</formula1>
    </dataValidation>
    <dataValidation type="list" allowBlank="1" showInputMessage="1" showErrorMessage="1" sqref="K44:M44" xr:uid="{00000000-0002-0000-0100-000007000000}">
      <formula1>"0, -0,01, -0,02, -0,03, -0,04, -0,05"</formula1>
    </dataValidation>
    <dataValidation type="list" allowBlank="1" showInputMessage="1" showErrorMessage="1" sqref="F41:J41" xr:uid="{00000000-0002-0000-0100-000008000000}">
      <formula1>"AL226, AL230, AL231, AL239, AL260, Others"</formula1>
    </dataValidation>
    <dataValidation type="list" allowBlank="1" showInputMessage="1" showErrorMessage="1" sqref="F42:N42" xr:uid="{00000000-0002-0000-0100-000009000000}">
      <formula1>"Q1, Q2, Q3, Q4"</formula1>
    </dataValidation>
    <dataValidation type="list" allowBlank="1" showInputMessage="1" showErrorMessage="1" sqref="I75:J75" xr:uid="{00000000-0002-0000-0100-00000A000000}">
      <formula1>"1, 1,1, 1,2, 1,3,"</formula1>
    </dataValidation>
  </dataValidations>
  <pageMargins left="0.7" right="0.7" top="0.78740157499999996" bottom="0.78740157499999996" header="0.3" footer="0.3"/>
  <pageSetup orientation="portrait" horizontalDpi="1200" verticalDpi="1200"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37724BD667844EAEF219B639ECC495" ma:contentTypeVersion="12" ma:contentTypeDescription="Create a new document." ma:contentTypeScope="" ma:versionID="855e72c7ddc61bc16618933fe0fa034b">
  <xsd:schema xmlns:xsd="http://www.w3.org/2001/XMLSchema" xmlns:xs="http://www.w3.org/2001/XMLSchema" xmlns:p="http://schemas.microsoft.com/office/2006/metadata/properties" xmlns:ns2="d6f72a90-0170-48ac-b97c-0dda9a775326" xmlns:ns3="a7d668a8-48e2-4342-93c5-e9ed635cbb82" targetNamespace="http://schemas.microsoft.com/office/2006/metadata/properties" ma:root="true" ma:fieldsID="eb25477e7521be8d7d097cd9cd87b415" ns2:_="" ns3:_="">
    <xsd:import namespace="d6f72a90-0170-48ac-b97c-0dda9a775326"/>
    <xsd:import namespace="a7d668a8-48e2-4342-93c5-e9ed635cbb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f72a90-0170-48ac-b97c-0dda9a7753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e993f94-6c0e-4a87-8957-b0e4ba0de1a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d668a8-48e2-4342-93c5-e9ed635cbb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82ff9d-ff66-4d79-b1d3-955ca66b631e}" ma:internalName="TaxCatchAll" ma:showField="CatchAllData" ma:web="a7d668a8-48e2-4342-93c5-e9ed635cbb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d668a8-48e2-4342-93c5-e9ed635cbb82" xsi:nil="true"/>
    <lcf76f155ced4ddcb4097134ff3c332f xmlns="d6f72a90-0170-48ac-b97c-0dda9a7753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4847B7-8E44-4E99-8F7A-D516EF6EC8E7}"/>
</file>

<file path=customXml/itemProps2.xml><?xml version="1.0" encoding="utf-8"?>
<ds:datastoreItem xmlns:ds="http://schemas.openxmlformats.org/officeDocument/2006/customXml" ds:itemID="{7402FC51-E55B-4F7A-85C8-42CDD283DAB5}"/>
</file>

<file path=customXml/itemProps3.xml><?xml version="1.0" encoding="utf-8"?>
<ds:datastoreItem xmlns:ds="http://schemas.openxmlformats.org/officeDocument/2006/customXml" ds:itemID="{A7E7B47A-F2E2-465F-B9CF-9B3DFF4927A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Bosch BPC</vt:lpstr>
      <vt:lpstr>Scenario 1 SOP year 1</vt:lpstr>
      <vt:lpstr>'Bosch BPC'!Print_Area</vt:lpstr>
    </vt:vector>
  </TitlesOfParts>
  <Company>BOSCH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Vaupel Sarah Alexa (CP/ABW81.2)</dc:creator>
  <cp:lastModifiedBy>Ahamed Syed (M/PUR83.2)</cp:lastModifiedBy>
  <cp:lastPrinted>2023-05-03T08:58:35Z</cp:lastPrinted>
  <dcterms:created xsi:type="dcterms:W3CDTF">2020-06-15T12:35:46Z</dcterms:created>
  <dcterms:modified xsi:type="dcterms:W3CDTF">2023-05-12T04:44:26Z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0x0101009437724BD667844EAEF219B639ECC495</vt:lpwstr>
  </property>
</Properties>
</file>